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2016-17 con progetti" sheetId="1" r:id="rId1"/>
    <sheet name="2016-17 CON ORE SOSTITUZIONI" sheetId="2" r:id="rId2"/>
    <sheet name="8-12" sheetId="3" r:id="rId3"/>
    <sheet name="4-12" sheetId="4" r:id="rId4"/>
  </sheets>
  <definedNames>
    <definedName name="_xlnm.Print_Area" localSheetId="1">'2016-17 CON ORE SOSTITUZIONI'!$A$1:$BD$140</definedName>
    <definedName name="_xlnm._FilterDatabase" localSheetId="1" hidden="1">'2016-17 CON ORE SOSTITUZIONI'!$A$2:$BG$122</definedName>
    <definedName name="_xlnm._FilterDatabase" localSheetId="0" hidden="1">'2016-17 con progetti'!$A$2:$BC$119</definedName>
    <definedName name="_xlnm.Print_Area" localSheetId="3">'4-12'!$A$1:$BG$136</definedName>
    <definedName name="_xlnm._FilterDatabase" localSheetId="3" hidden="1">'4-12'!$A$2:$BA$103</definedName>
    <definedName name="_xlnm.Print_Area" localSheetId="2">'8-12'!$A$1:$BG$115</definedName>
    <definedName name="_xlnm._FilterDatabase" localSheetId="2" hidden="1">'8-12'!$A$2:$AZ$100</definedName>
    <definedName name="Excel_BuiltIn_Print_Area" localSheetId="2">'4-12'!$A$1:$AZ$130</definedName>
    <definedName name="Excel_BuiltIn__FilterDatabase" localSheetId="2">'4-12'!$A$2:$AZ$100</definedName>
    <definedName name="Excel_BuiltIn_Print_Area" localSheetId="3">#REF!</definedName>
    <definedName name="Excel_BuiltIn__FilterDatabase" localSheetId="3">#REF!</definedName>
  </definedNames>
  <calcPr fullCalcOnLoad="1"/>
</workbook>
</file>

<file path=xl/sharedStrings.xml><?xml version="1.0" encoding="utf-8"?>
<sst xmlns="http://schemas.openxmlformats.org/spreadsheetml/2006/main" count="2033" uniqueCount="271">
  <si>
    <t xml:space="preserve"> </t>
  </si>
  <si>
    <t>A.S.2016/2017</t>
  </si>
  <si>
    <t xml:space="preserve">  REFERENTI E RESPONSABILI </t>
  </si>
  <si>
    <t xml:space="preserve">POF </t>
  </si>
  <si>
    <t>RIEPILOGO</t>
  </si>
  <si>
    <t>N.</t>
  </si>
  <si>
    <t>DOCENTI</t>
  </si>
  <si>
    <t>SEDE</t>
  </si>
  <si>
    <t>Collaboratori D.S.</t>
  </si>
  <si>
    <t>Responsabili di plesso</t>
  </si>
  <si>
    <t>Comitato Valutazione</t>
  </si>
  <si>
    <t>Gruppo di autovalutazione</t>
  </si>
  <si>
    <t>Organo Garanzia</t>
  </si>
  <si>
    <t>Educ. Salute</t>
  </si>
  <si>
    <t>Viaggi d'istruzione</t>
  </si>
  <si>
    <t>Coordinatori H</t>
  </si>
  <si>
    <t>Referenti dislessia</t>
  </si>
  <si>
    <t>Educazione cittadinanza</t>
  </si>
  <si>
    <t>Biblioteca</t>
  </si>
  <si>
    <t>Commissione POF</t>
  </si>
  <si>
    <t>C. Funzioni strument.</t>
  </si>
  <si>
    <t>Comm.ne INVALSI AUTOVALUTAZIONE</t>
  </si>
  <si>
    <t>Valutazione prove INVALSI</t>
  </si>
  <si>
    <t>Laboratorio di scienze</t>
  </si>
  <si>
    <t>Lab. Fisica</t>
  </si>
  <si>
    <t>Lab. Bio-Geo-Chimico</t>
  </si>
  <si>
    <t>Lab. Informatica</t>
  </si>
  <si>
    <t>Lab. Elettronica</t>
  </si>
  <si>
    <t>Lab. off. Elettriche</t>
  </si>
  <si>
    <t>innovaz.didattica</t>
  </si>
  <si>
    <t>Anno di formazione</t>
  </si>
  <si>
    <t>Obbligodi istruzione</t>
  </si>
  <si>
    <t>Alma orienta</t>
  </si>
  <si>
    <t>Responsabile Qualità</t>
  </si>
  <si>
    <t>Lauree scientifiche</t>
  </si>
  <si>
    <t>Book in progress</t>
  </si>
  <si>
    <t>Sito web</t>
  </si>
  <si>
    <t>accreditamento sedi formative-AICA</t>
  </si>
  <si>
    <t>Privacy</t>
  </si>
  <si>
    <t>Coordinatori cdc</t>
  </si>
  <si>
    <t>Coord. Dipartimenti</t>
  </si>
  <si>
    <t>Stesura orari</t>
  </si>
  <si>
    <t>Sostit. Scrutini</t>
  </si>
  <si>
    <t>Animatore digitale</t>
  </si>
  <si>
    <t>Coord. Gruppo sport.</t>
  </si>
  <si>
    <t>Sicurezza</t>
  </si>
  <si>
    <t>TOTALE ORE</t>
  </si>
  <si>
    <t>POF ORE  NON INSEGN.</t>
  </si>
  <si>
    <t>POF ORE INSEGNAM.</t>
  </si>
  <si>
    <t>SPORTELLI DIDATTICI/APPROFONDIMENTO</t>
  </si>
  <si>
    <t>IDEI  /RECUPERO</t>
  </si>
  <si>
    <t>FUNZIONI STRUMENTALI</t>
  </si>
  <si>
    <t>ORE TOTALI</t>
  </si>
  <si>
    <t>IMPORTO</t>
  </si>
  <si>
    <t>GIOCHI SPORTIVI</t>
  </si>
  <si>
    <t>ORE  DI SOSTITUZIONE</t>
  </si>
  <si>
    <t>TOTALE LIQUIDATO</t>
  </si>
  <si>
    <t>Abbate Francesca</t>
  </si>
  <si>
    <t>LC</t>
  </si>
  <si>
    <t>Angelonas Fotios</t>
  </si>
  <si>
    <t>IPSIA</t>
  </si>
  <si>
    <t>Arezzo Domenico</t>
  </si>
  <si>
    <t>Arico' Stefania G.</t>
  </si>
  <si>
    <t>L.S.</t>
  </si>
  <si>
    <t>Barbagallo Caterina</t>
  </si>
  <si>
    <t>IPSASR</t>
  </si>
  <si>
    <t>Barbagallo Patrizia</t>
  </si>
  <si>
    <t>Barbagiovanni Rita</t>
  </si>
  <si>
    <t>L.A.</t>
  </si>
  <si>
    <t>Barbera Milo</t>
  </si>
  <si>
    <t>LC/LA</t>
  </si>
  <si>
    <t>Barberi Simona</t>
  </si>
  <si>
    <t>Bella Mariangela</t>
  </si>
  <si>
    <t>Bonaccorso Lucia</t>
  </si>
  <si>
    <t>Bonanno Mario</t>
  </si>
  <si>
    <t>Bonanno Salvatore</t>
  </si>
  <si>
    <t>LS</t>
  </si>
  <si>
    <t>Bordi Lucia</t>
  </si>
  <si>
    <t>Bua Rosalba</t>
  </si>
  <si>
    <t>Buscema Maria</t>
  </si>
  <si>
    <t>Buttafuoco Valentina</t>
  </si>
  <si>
    <t>LA</t>
  </si>
  <si>
    <t>Cadente Vincenza</t>
  </si>
  <si>
    <t>Calvagno Emilia</t>
  </si>
  <si>
    <t>Cantarella Rosario</t>
  </si>
  <si>
    <t>Caramagno Giuseppe</t>
  </si>
  <si>
    <t>Casella Maria F.</t>
  </si>
  <si>
    <t>Castiglione Giuseppe</t>
  </si>
  <si>
    <t>Castiglione Luigi</t>
  </si>
  <si>
    <t>Catalano Maria Luisa</t>
  </si>
  <si>
    <t>Cavallaro Rossella</t>
  </si>
  <si>
    <t>Costanzo Elisabetta</t>
  </si>
  <si>
    <t>Costanzo Laura G.</t>
  </si>
  <si>
    <t>Cullurà Maurizio</t>
  </si>
  <si>
    <t>Currenti Laura</t>
  </si>
  <si>
    <t>Daquino Alfio</t>
  </si>
  <si>
    <t>De Luca Filippo Eugenio</t>
  </si>
  <si>
    <t>Dilettoso Cristina</t>
  </si>
  <si>
    <t>Di Grazia Ignazia Maria</t>
  </si>
  <si>
    <t>Dinaccio Giovanni D.</t>
  </si>
  <si>
    <t>Emmi Ignazia Tiziana</t>
  </si>
  <si>
    <t>LA+LS</t>
  </si>
  <si>
    <t>Famà Stefania</t>
  </si>
  <si>
    <t>Farinato Vincneza</t>
  </si>
  <si>
    <t>accreditamento sedi formative</t>
  </si>
  <si>
    <t>Figure sensibili</t>
  </si>
  <si>
    <t>Ferragosto Francesca</t>
  </si>
  <si>
    <t>Fioretto Mario S.</t>
  </si>
  <si>
    <t>Furnari Rosa</t>
  </si>
  <si>
    <t>Galati Maria Rosaria</t>
  </si>
  <si>
    <t>Giuffrida Tiziana</t>
  </si>
  <si>
    <t>Granata Vincenzo</t>
  </si>
  <si>
    <t>Granuzzo Santa A.</t>
  </si>
  <si>
    <t>Greco Gioacchino</t>
  </si>
  <si>
    <t>Greco Maurizio</t>
  </si>
  <si>
    <t>Greco  Salvatore</t>
  </si>
  <si>
    <t>Lamia Livio</t>
  </si>
  <si>
    <t>La Manna Alfredo</t>
  </si>
  <si>
    <t>La Rocca Antonino</t>
  </si>
  <si>
    <t>Leonardi Alfredo</t>
  </si>
  <si>
    <t>Leotta Maria Sebastiana</t>
  </si>
  <si>
    <t>Liuzzo Giuseppe</t>
  </si>
  <si>
    <t>Livoti Luca Eugenio</t>
  </si>
  <si>
    <t>Lo Re Stefania</t>
  </si>
  <si>
    <t>Longhitano Vincenzo</t>
  </si>
  <si>
    <t>Magra Maria</t>
  </si>
  <si>
    <t>Magrì Grazia</t>
  </si>
  <si>
    <t>Marasco Daniela</t>
  </si>
  <si>
    <t>Marino Marianna</t>
  </si>
  <si>
    <t>Marullo Nicola</t>
  </si>
  <si>
    <t>Maugeri Maria Letizia</t>
  </si>
  <si>
    <t>Messina Carmela</t>
  </si>
  <si>
    <t>Messina Salvatore</t>
  </si>
  <si>
    <t>Minissale Giorgio</t>
  </si>
  <si>
    <t>Modica Maria</t>
  </si>
  <si>
    <t>Morabito Irma</t>
  </si>
  <si>
    <t>Morana Marcella</t>
  </si>
  <si>
    <t>IPSIA+IPSASR</t>
  </si>
  <si>
    <t>Narbone Giorgio</t>
  </si>
  <si>
    <t>LC+LA</t>
  </si>
  <si>
    <t>Nicolosi Patrizio</t>
  </si>
  <si>
    <t>Oliveri Cesare</t>
  </si>
  <si>
    <t>Panebianco Anna G.</t>
  </si>
  <si>
    <t>Pappalardo Antonino</t>
  </si>
  <si>
    <t>Parrinello Concetta</t>
  </si>
  <si>
    <t>Perdicaro Laura M.S.</t>
  </si>
  <si>
    <t>LA+IPSIA</t>
  </si>
  <si>
    <t>Platania Santo</t>
  </si>
  <si>
    <t>Ponzo Serena</t>
  </si>
  <si>
    <t>Principato Alessandra Lucia</t>
  </si>
  <si>
    <t>Principato Maria</t>
  </si>
  <si>
    <t>Puglisi Sonia</t>
  </si>
  <si>
    <t>Raciti Rosina Rita</t>
  </si>
  <si>
    <t>Rapisarda Daniele</t>
  </si>
  <si>
    <t>Rapisarda Melinda</t>
  </si>
  <si>
    <t>Rizzo Placido</t>
  </si>
  <si>
    <t>Russo Carmelo</t>
  </si>
  <si>
    <t>Russo Nunzio</t>
  </si>
  <si>
    <t>LC+LS</t>
  </si>
  <si>
    <t>Saitta Gaetano</t>
  </si>
  <si>
    <t>Saitta Giuseppa</t>
  </si>
  <si>
    <t>Saitta Laura</t>
  </si>
  <si>
    <t>Salerno Carmela</t>
  </si>
  <si>
    <t>Sanfilippo Nunzio</t>
  </si>
  <si>
    <t>Santangelo Agatino</t>
  </si>
  <si>
    <t>Santangelo Giuseppe</t>
  </si>
  <si>
    <t>Scalia Massimo</t>
  </si>
  <si>
    <t>Scarvaglieri Giuseppe</t>
  </si>
  <si>
    <t>Scravaglieri Giuseppe</t>
  </si>
  <si>
    <t>Spitaleri Perdicaro Pietro</t>
  </si>
  <si>
    <t>Stella Romano</t>
  </si>
  <si>
    <t>Tomasello Maria C.</t>
  </si>
  <si>
    <t>Tortorici Roberta</t>
  </si>
  <si>
    <t>Toscano Angela</t>
  </si>
  <si>
    <t>Venia Alfio</t>
  </si>
  <si>
    <t>Zammataro Nunziatina</t>
  </si>
  <si>
    <t>Zappalà Maria Rita</t>
  </si>
  <si>
    <t>Zuccarà Pietro</t>
  </si>
  <si>
    <t>IPSIA+LS</t>
  </si>
  <si>
    <t>Catania Viviana</t>
  </si>
  <si>
    <t>Ciurca Veronica</t>
  </si>
  <si>
    <t>Spitaleri Giuseppina</t>
  </si>
  <si>
    <t>SVOLTO</t>
  </si>
  <si>
    <t>PROGRAMMATO</t>
  </si>
  <si>
    <t>SVOLTO in euro</t>
  </si>
  <si>
    <t>TOT.ORE PROGRAMMATE</t>
  </si>
  <si>
    <t>TOT. ORE EFFETTUATE</t>
  </si>
  <si>
    <t>IDEI   ESTERNI</t>
  </si>
  <si>
    <t>ORE ESTERNI</t>
  </si>
  <si>
    <t>ORE INTERNI</t>
  </si>
  <si>
    <t>TOTALE ORE recupero-IDEI</t>
  </si>
  <si>
    <t>ORE SPORTELLO</t>
  </si>
  <si>
    <t>COMPLESSIVO</t>
  </si>
  <si>
    <t>LS+IPSIA</t>
  </si>
  <si>
    <t>LA IPSASR</t>
  </si>
  <si>
    <t>A.S.2014/2015</t>
  </si>
  <si>
    <t xml:space="preserve">  REFERENTI E RESPONSABILI DEI LABORATORI</t>
  </si>
  <si>
    <t>Ed. Stradale</t>
  </si>
  <si>
    <t>Segretari cdc</t>
  </si>
  <si>
    <t>Segretario C.d.I.</t>
  </si>
  <si>
    <t>Sost. Segretario collegio docenti</t>
  </si>
  <si>
    <t>ALTERNANZA SCUOLA LAVORO</t>
  </si>
  <si>
    <t>Aiello Antonino</t>
  </si>
  <si>
    <t>Arena Sebastiano</t>
  </si>
  <si>
    <t>Bacino Giuseppe</t>
  </si>
  <si>
    <t>Bannò Gianluca</t>
  </si>
  <si>
    <t>Barbagallo Gaetano</t>
  </si>
  <si>
    <t>Barbagallo Barbagallo</t>
  </si>
  <si>
    <t>Batticciotto Vincenzo</t>
  </si>
  <si>
    <t>Bentivegna Maria Catena</t>
  </si>
  <si>
    <t>Biasi Rosaria</t>
  </si>
  <si>
    <t>Bonforte Silvana</t>
  </si>
  <si>
    <t>Bonforte Silavana</t>
  </si>
  <si>
    <t>Bonina Francesca</t>
  </si>
  <si>
    <t>Cantarella Ornella</t>
  </si>
  <si>
    <t>Cappadonna Antonella A.</t>
  </si>
  <si>
    <t>Caruso Antonella</t>
  </si>
  <si>
    <t>Caruso Giuseppe</t>
  </si>
  <si>
    <t>Caruso Rosalba Carmela</t>
  </si>
  <si>
    <t>Catalano Basile</t>
  </si>
  <si>
    <t>Catania Delfio</t>
  </si>
  <si>
    <t>Catania Tiziana</t>
  </si>
  <si>
    <t>Corsaro Antonino</t>
  </si>
  <si>
    <t>Costa Carmela Ferdinanda</t>
  </si>
  <si>
    <t>Costa Pietro</t>
  </si>
  <si>
    <t>Costanzo Laura</t>
  </si>
  <si>
    <t>D'Amico Simona</t>
  </si>
  <si>
    <t>De Caro Vincenzo</t>
  </si>
  <si>
    <t>Addetto collaudo</t>
  </si>
  <si>
    <t>AREA RISCHIO</t>
  </si>
  <si>
    <t>De Masi Francesca</t>
  </si>
  <si>
    <t>Di Pietro Cinzia</t>
  </si>
  <si>
    <t>Di Prima Mario</t>
  </si>
  <si>
    <t>Di Prima Aldo</t>
  </si>
  <si>
    <t>Farinato Vincenza</t>
  </si>
  <si>
    <t>Finocchiaro Ada</t>
  </si>
  <si>
    <t>Francalanza Enrico</t>
  </si>
  <si>
    <t>La Cognata Guglielmo</t>
  </si>
  <si>
    <t>Longhitano Grazia</t>
  </si>
  <si>
    <t>Lupo Fabio Domenico</t>
  </si>
  <si>
    <t>Maccarrone Giuseppe</t>
  </si>
  <si>
    <t>Marchese Gaetano</t>
  </si>
  <si>
    <t>Marchese Nicola</t>
  </si>
  <si>
    <t xml:space="preserve">Maugeri Maria Letizia </t>
  </si>
  <si>
    <t>Mazza Emanuele</t>
  </si>
  <si>
    <t>Messina Gaetano</t>
  </si>
  <si>
    <t>Milazzo Laura</t>
  </si>
  <si>
    <t>Moschetto Barbara M.</t>
  </si>
  <si>
    <t>Nicita Angela Santa</t>
  </si>
  <si>
    <t>Nicolò Francesca</t>
  </si>
  <si>
    <t>Nicotra Carmelo</t>
  </si>
  <si>
    <t>Palazzo Concetta</t>
  </si>
  <si>
    <t>Paparo Giuseppe</t>
  </si>
  <si>
    <t>Peci Angelo</t>
  </si>
  <si>
    <t>Poliafico Francesca</t>
  </si>
  <si>
    <t>Previtera Katia Annamaria</t>
  </si>
  <si>
    <t>Pricoco Ugo A.</t>
  </si>
  <si>
    <t>Proto Giovanna</t>
  </si>
  <si>
    <t>Puglisi Valeria C.</t>
  </si>
  <si>
    <t>Raciti Loredana Valeria</t>
  </si>
  <si>
    <t>Randazzo Cinzia</t>
  </si>
  <si>
    <t>Romano Salvatore</t>
  </si>
  <si>
    <t>Sabino Grazia</t>
  </si>
  <si>
    <t>Saccone Maria Elena</t>
  </si>
  <si>
    <t>Santonocito Gisella L.</t>
  </si>
  <si>
    <t>Sarcià Francesca</t>
  </si>
  <si>
    <t>Sottosanti Santa</t>
  </si>
  <si>
    <t>Spitaleri Pietro</t>
  </si>
  <si>
    <t>Todaro Elisabetta</t>
  </si>
  <si>
    <t>Tornabene Tiziana</t>
  </si>
  <si>
    <t>Zappalà Vito Maria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</si>
</sst>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DD\-MMM"/>
    <numFmt numFmtId="167" formatCode="0.0"/>
    <numFmt numFmtId="168" formatCode="0"/>
    <numFmt numFmtId="169" formatCode="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9"/>
      <color indexed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5" fontId="0" fillId="0" borderId="0" applyFill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62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8" fillId="0" borderId="0" xfId="0" applyFont="1" applyFill="1" applyAlignment="1">
      <alignment horizontal="center"/>
    </xf>
    <xf numFmtId="164" fontId="18" fillId="0" borderId="0" xfId="0" applyFont="1" applyFill="1" applyAlignment="1">
      <alignment/>
    </xf>
    <xf numFmtId="164" fontId="19" fillId="0" borderId="0" xfId="0" applyFont="1" applyAlignment="1">
      <alignment horizontal="right"/>
    </xf>
    <xf numFmtId="164" fontId="20" fillId="0" borderId="10" xfId="0" applyFont="1" applyBorder="1" applyAlignment="1">
      <alignment vertical="center"/>
    </xf>
    <xf numFmtId="166" fontId="20" fillId="0" borderId="10" xfId="0" applyNumberFormat="1" applyFont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/>
    </xf>
    <xf numFmtId="164" fontId="20" fillId="0" borderId="12" xfId="0" applyFont="1" applyBorder="1" applyAlignment="1">
      <alignment horizontal="center"/>
    </xf>
    <xf numFmtId="164" fontId="20" fillId="7" borderId="13" xfId="0" applyFont="1" applyFill="1" applyBorder="1" applyAlignment="1">
      <alignment horizontal="center"/>
    </xf>
    <xf numFmtId="164" fontId="20" fillId="0" borderId="13" xfId="0" applyFont="1" applyBorder="1" applyAlignment="1">
      <alignment horizontal="center"/>
    </xf>
    <xf numFmtId="164" fontId="20" fillId="0" borderId="13" xfId="0" applyFont="1" applyBorder="1" applyAlignment="1">
      <alignment horizontal="right"/>
    </xf>
    <xf numFmtId="164" fontId="20" fillId="0" borderId="12" xfId="0" applyFont="1" applyBorder="1" applyAlignment="1">
      <alignment horizontal="center" vertical="center" textRotation="180"/>
    </xf>
    <xf numFmtId="164" fontId="20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 textRotation="180"/>
    </xf>
    <xf numFmtId="164" fontId="21" fillId="0" borderId="14" xfId="0" applyFont="1" applyBorder="1" applyAlignment="1">
      <alignment horizontal="center" textRotation="180" wrapText="1"/>
    </xf>
    <xf numFmtId="164" fontId="21" fillId="0" borderId="15" xfId="0" applyFont="1" applyBorder="1" applyAlignment="1">
      <alignment horizontal="center" textRotation="180" wrapText="1"/>
    </xf>
    <xf numFmtId="164" fontId="21" fillId="0" borderId="15" xfId="0" applyFont="1" applyFill="1" applyBorder="1" applyAlignment="1">
      <alignment horizontal="center" textRotation="180" wrapText="1"/>
    </xf>
    <xf numFmtId="164" fontId="21" fillId="0" borderId="15" xfId="0" applyFont="1" applyFill="1" applyBorder="1" applyAlignment="1">
      <alignment horizontal="center" vertical="center" textRotation="180"/>
    </xf>
    <xf numFmtId="164" fontId="21" fillId="0" borderId="13" xfId="0" applyFont="1" applyFill="1" applyBorder="1" applyAlignment="1">
      <alignment horizontal="center" textRotation="180" wrapText="1"/>
    </xf>
    <xf numFmtId="164" fontId="21" fillId="0" borderId="16" xfId="0" applyFont="1" applyFill="1" applyBorder="1" applyAlignment="1">
      <alignment horizontal="center" textRotation="180" wrapText="1"/>
    </xf>
    <xf numFmtId="164" fontId="20" fillId="22" borderId="12" xfId="0" applyFont="1" applyFill="1" applyBorder="1" applyAlignment="1">
      <alignment horizontal="center" textRotation="180" wrapText="1"/>
    </xf>
    <xf numFmtId="164" fontId="20" fillId="22" borderId="15" xfId="0" applyFont="1" applyFill="1" applyBorder="1" applyAlignment="1">
      <alignment horizontal="center" textRotation="180" wrapText="1"/>
    </xf>
    <xf numFmtId="164" fontId="22" fillId="22" borderId="15" xfId="0" applyFont="1" applyFill="1" applyBorder="1" applyAlignment="1">
      <alignment horizontal="center" textRotation="180" wrapText="1"/>
    </xf>
    <xf numFmtId="164" fontId="20" fillId="4" borderId="17" xfId="0" applyFont="1" applyFill="1" applyBorder="1" applyAlignment="1">
      <alignment horizontal="center" textRotation="180" wrapText="1"/>
    </xf>
    <xf numFmtId="164" fontId="20" fillId="4" borderId="13" xfId="0" applyFont="1" applyFill="1" applyBorder="1" applyAlignment="1">
      <alignment horizontal="center" textRotation="180" wrapText="1"/>
    </xf>
    <xf numFmtId="164" fontId="20" fillId="4" borderId="13" xfId="0" applyFont="1" applyFill="1" applyBorder="1" applyAlignment="1">
      <alignment horizontal="right" textRotation="180" wrapText="1"/>
    </xf>
    <xf numFmtId="164" fontId="20" fillId="4" borderId="12" xfId="0" applyFont="1" applyFill="1" applyBorder="1" applyAlignment="1">
      <alignment horizontal="center" textRotation="180" wrapText="1"/>
    </xf>
    <xf numFmtId="164" fontId="20" fillId="4" borderId="16" xfId="0" applyFont="1" applyFill="1" applyBorder="1" applyAlignment="1">
      <alignment horizontal="center" textRotation="180" wrapText="1"/>
    </xf>
    <xf numFmtId="164" fontId="18" fillId="0" borderId="18" xfId="0" applyFont="1" applyBorder="1" applyAlignment="1">
      <alignment horizontal="center" vertical="center"/>
    </xf>
    <xf numFmtId="164" fontId="18" fillId="0" borderId="18" xfId="51" applyFont="1" applyFill="1" applyBorder="1" applyAlignment="1">
      <alignment horizontal="left"/>
      <protection/>
    </xf>
    <xf numFmtId="164" fontId="18" fillId="0" borderId="19" xfId="51" applyFont="1" applyFill="1" applyBorder="1" applyAlignment="1">
      <alignment horizontal="left"/>
      <protection/>
    </xf>
    <xf numFmtId="164" fontId="21" fillId="0" borderId="20" xfId="0" applyFont="1" applyBorder="1" applyAlignment="1">
      <alignment horizontal="center" vertical="center" textRotation="180"/>
    </xf>
    <xf numFmtId="164" fontId="21" fillId="0" borderId="20" xfId="0" applyFont="1" applyFill="1" applyBorder="1" applyAlignment="1">
      <alignment horizontal="center" vertical="center" textRotation="180"/>
    </xf>
    <xf numFmtId="164" fontId="20" fillId="0" borderId="20" xfId="0" applyFont="1" applyFill="1" applyBorder="1" applyAlignment="1">
      <alignment horizontal="center" vertical="center"/>
    </xf>
    <xf numFmtId="164" fontId="21" fillId="0" borderId="21" xfId="0" applyFont="1" applyFill="1" applyBorder="1" applyAlignment="1">
      <alignment horizontal="center" vertical="center" textRotation="180"/>
    </xf>
    <xf numFmtId="164" fontId="21" fillId="0" borderId="22" xfId="0" applyFont="1" applyFill="1" applyBorder="1" applyAlignment="1">
      <alignment horizontal="center" vertical="center" textRotation="180"/>
    </xf>
    <xf numFmtId="164" fontId="20" fillId="4" borderId="0" xfId="0" applyFont="1" applyFill="1" applyBorder="1" applyAlignment="1">
      <alignment horizontal="center"/>
    </xf>
    <xf numFmtId="164" fontId="21" fillId="22" borderId="20" xfId="0" applyFont="1" applyFill="1" applyBorder="1" applyAlignment="1">
      <alignment horizontal="center" vertical="center" textRotation="180"/>
    </xf>
    <xf numFmtId="164" fontId="21" fillId="22" borderId="19" xfId="0" applyFont="1" applyFill="1" applyBorder="1" applyAlignment="1">
      <alignment horizontal="center" vertical="center" textRotation="180"/>
    </xf>
    <xf numFmtId="164" fontId="20" fillId="22" borderId="23" xfId="0" applyFont="1" applyFill="1" applyBorder="1" applyAlignment="1">
      <alignment horizontal="center"/>
    </xf>
    <xf numFmtId="164" fontId="20" fillId="4" borderId="23" xfId="0" applyFont="1" applyFill="1" applyBorder="1" applyAlignment="1">
      <alignment/>
    </xf>
    <xf numFmtId="164" fontId="20" fillId="4" borderId="0" xfId="0" applyFont="1" applyFill="1" applyBorder="1" applyAlignment="1">
      <alignment horizontal="right"/>
    </xf>
    <xf numFmtId="164" fontId="20" fillId="4" borderId="24" xfId="0" applyFont="1" applyFill="1" applyBorder="1" applyAlignment="1">
      <alignment horizontal="center"/>
    </xf>
    <xf numFmtId="164" fontId="20" fillId="4" borderId="25" xfId="0" applyFont="1" applyFill="1" applyBorder="1" applyAlignment="1">
      <alignment horizontal="center"/>
    </xf>
    <xf numFmtId="164" fontId="18" fillId="0" borderId="0" xfId="0" applyFont="1" applyAlignment="1">
      <alignment/>
    </xf>
    <xf numFmtId="164" fontId="18" fillId="0" borderId="26" xfId="0" applyFont="1" applyBorder="1" applyAlignment="1">
      <alignment horizontal="center" vertical="center"/>
    </xf>
    <xf numFmtId="164" fontId="18" fillId="0" borderId="27" xfId="51" applyFont="1" applyFill="1" applyBorder="1" applyAlignment="1">
      <alignment horizontal="left"/>
      <protection/>
    </xf>
    <xf numFmtId="164" fontId="21" fillId="0" borderId="28" xfId="0" applyFont="1" applyFill="1" applyBorder="1" applyAlignment="1">
      <alignment horizontal="center" vertical="center" textRotation="180"/>
    </xf>
    <xf numFmtId="164" fontId="21" fillId="0" borderId="29" xfId="0" applyFont="1" applyFill="1" applyBorder="1" applyAlignment="1">
      <alignment horizontal="center" vertical="center" textRotation="180"/>
    </xf>
    <xf numFmtId="164" fontId="18" fillId="0" borderId="30" xfId="51" applyFont="1" applyFill="1" applyBorder="1" applyAlignment="1">
      <alignment horizontal="left"/>
      <protection/>
    </xf>
    <xf numFmtId="164" fontId="21" fillId="0" borderId="31" xfId="0" applyFont="1" applyBorder="1" applyAlignment="1">
      <alignment horizontal="center"/>
    </xf>
    <xf numFmtId="164" fontId="20" fillId="0" borderId="31" xfId="0" applyFont="1" applyFill="1" applyBorder="1" applyAlignment="1">
      <alignment horizontal="center"/>
    </xf>
    <xf numFmtId="164" fontId="20" fillId="0" borderId="31" xfId="0" applyFont="1" applyFill="1" applyBorder="1" applyAlignment="1">
      <alignment horizontal="center" vertical="center"/>
    </xf>
    <xf numFmtId="164" fontId="20" fillId="0" borderId="31" xfId="0" applyFont="1" applyBorder="1" applyAlignment="1">
      <alignment horizontal="center" vertical="center"/>
    </xf>
    <xf numFmtId="164" fontId="20" fillId="0" borderId="32" xfId="0" applyFont="1" applyFill="1" applyBorder="1" applyAlignment="1">
      <alignment horizontal="center" vertical="center"/>
    </xf>
    <xf numFmtId="164" fontId="20" fillId="22" borderId="31" xfId="0" applyFont="1" applyFill="1" applyBorder="1" applyAlignment="1">
      <alignment horizontal="center" vertical="center"/>
    </xf>
    <xf numFmtId="164" fontId="20" fillId="22" borderId="30" xfId="0" applyFont="1" applyFill="1" applyBorder="1" applyAlignment="1">
      <alignment horizontal="center" vertical="center"/>
    </xf>
    <xf numFmtId="164" fontId="20" fillId="22" borderId="33" xfId="0" applyFont="1" applyFill="1" applyBorder="1" applyAlignment="1">
      <alignment horizontal="center" vertical="center"/>
    </xf>
    <xf numFmtId="164" fontId="20" fillId="22" borderId="34" xfId="0" applyFont="1" applyFill="1" applyBorder="1" applyAlignment="1">
      <alignment horizontal="center" vertical="center"/>
    </xf>
    <xf numFmtId="164" fontId="20" fillId="4" borderId="34" xfId="0" applyFont="1" applyFill="1" applyBorder="1" applyAlignment="1">
      <alignment horizontal="center" vertical="center"/>
    </xf>
    <xf numFmtId="164" fontId="20" fillId="4" borderId="35" xfId="0" applyFont="1" applyFill="1" applyBorder="1" applyAlignment="1">
      <alignment horizontal="center" vertical="center"/>
    </xf>
    <xf numFmtId="164" fontId="20" fillId="4" borderId="32" xfId="0" applyFont="1" applyFill="1" applyBorder="1" applyAlignment="1">
      <alignment horizontal="center" vertical="center"/>
    </xf>
    <xf numFmtId="164" fontId="21" fillId="0" borderId="31" xfId="0" applyFont="1" applyBorder="1" applyAlignment="1">
      <alignment horizontal="center" vertical="center"/>
    </xf>
    <xf numFmtId="164" fontId="20" fillId="0" borderId="31" xfId="0" applyFont="1" applyBorder="1" applyAlignment="1">
      <alignment horizontal="center"/>
    </xf>
    <xf numFmtId="164" fontId="20" fillId="0" borderId="32" xfId="0" applyFont="1" applyFill="1" applyBorder="1" applyAlignment="1">
      <alignment horizontal="center"/>
    </xf>
    <xf numFmtId="164" fontId="20" fillId="22" borderId="31" xfId="0" applyFont="1" applyFill="1" applyBorder="1" applyAlignment="1">
      <alignment horizontal="center"/>
    </xf>
    <xf numFmtId="164" fontId="20" fillId="22" borderId="30" xfId="0" applyFont="1" applyFill="1" applyBorder="1" applyAlignment="1">
      <alignment horizontal="center"/>
    </xf>
    <xf numFmtId="164" fontId="20" fillId="22" borderId="33" xfId="0" applyFont="1" applyFill="1" applyBorder="1" applyAlignment="1">
      <alignment horizontal="center"/>
    </xf>
    <xf numFmtId="164" fontId="20" fillId="22" borderId="34" xfId="0" applyFont="1" applyFill="1" applyBorder="1" applyAlignment="1">
      <alignment horizontal="center"/>
    </xf>
    <xf numFmtId="164" fontId="20" fillId="4" borderId="34" xfId="0" applyFont="1" applyFill="1" applyBorder="1" applyAlignment="1">
      <alignment/>
    </xf>
    <xf numFmtId="164" fontId="20" fillId="4" borderId="35" xfId="0" applyFont="1" applyFill="1" applyBorder="1" applyAlignment="1">
      <alignment horizontal="center"/>
    </xf>
    <xf numFmtId="164" fontId="20" fillId="4" borderId="32" xfId="0" applyFont="1" applyFill="1" applyBorder="1" applyAlignment="1">
      <alignment horizontal="center"/>
    </xf>
    <xf numFmtId="164" fontId="18" fillId="0" borderId="30" xfId="51" applyFont="1" applyFill="1" applyBorder="1" applyAlignment="1">
      <alignment/>
      <protection/>
    </xf>
    <xf numFmtId="164" fontId="18" fillId="0" borderId="27" xfId="51" applyFont="1" applyFill="1" applyBorder="1" applyAlignment="1">
      <alignment/>
      <protection/>
    </xf>
    <xf numFmtId="164" fontId="23" fillId="0" borderId="31" xfId="0" applyFont="1" applyFill="1" applyBorder="1" applyAlignment="1">
      <alignment horizontal="center"/>
    </xf>
    <xf numFmtId="164" fontId="21" fillId="4" borderId="34" xfId="0" applyFont="1" applyFill="1" applyBorder="1" applyAlignment="1">
      <alignment/>
    </xf>
    <xf numFmtId="164" fontId="18" fillId="0" borderId="27" xfId="0" applyFont="1" applyBorder="1" applyAlignment="1">
      <alignment horizontal="center" vertical="center"/>
    </xf>
    <xf numFmtId="164" fontId="18" fillId="0" borderId="19" xfId="51" applyFont="1" applyFill="1" applyBorder="1" applyAlignment="1">
      <alignment/>
      <protection/>
    </xf>
    <xf numFmtId="167" fontId="20" fillId="4" borderId="35" xfId="0" applyNumberFormat="1" applyFont="1" applyFill="1" applyBorder="1" applyAlignment="1">
      <alignment horizontal="center"/>
    </xf>
    <xf numFmtId="168" fontId="20" fillId="4" borderId="34" xfId="0" applyNumberFormat="1" applyFont="1" applyFill="1" applyBorder="1" applyAlignment="1">
      <alignment/>
    </xf>
    <xf numFmtId="164" fontId="18" fillId="0" borderId="36" xfId="51" applyFont="1" applyFill="1" applyBorder="1" applyAlignment="1">
      <alignment/>
      <protection/>
    </xf>
    <xf numFmtId="164" fontId="18" fillId="0" borderId="37" xfId="51" applyFont="1" applyFill="1" applyBorder="1" applyAlignment="1">
      <alignment/>
      <protection/>
    </xf>
    <xf numFmtId="164" fontId="21" fillId="0" borderId="38" xfId="0" applyFont="1" applyBorder="1" applyAlignment="1">
      <alignment horizontal="center"/>
    </xf>
    <xf numFmtId="164" fontId="20" fillId="0" borderId="38" xfId="0" applyFont="1" applyFill="1" applyBorder="1" applyAlignment="1">
      <alignment horizontal="center"/>
    </xf>
    <xf numFmtId="164" fontId="20" fillId="0" borderId="38" xfId="0" applyFont="1" applyBorder="1" applyAlignment="1">
      <alignment horizontal="center"/>
    </xf>
    <xf numFmtId="164" fontId="20" fillId="0" borderId="39" xfId="0" applyFont="1" applyFill="1" applyBorder="1" applyAlignment="1">
      <alignment horizontal="center"/>
    </xf>
    <xf numFmtId="164" fontId="20" fillId="22" borderId="38" xfId="0" applyFont="1" applyFill="1" applyBorder="1" applyAlignment="1">
      <alignment horizontal="center"/>
    </xf>
    <xf numFmtId="164" fontId="20" fillId="22" borderId="37" xfId="0" applyFont="1" applyFill="1" applyBorder="1" applyAlignment="1">
      <alignment horizontal="center"/>
    </xf>
    <xf numFmtId="164" fontId="20" fillId="22" borderId="40" xfId="0" applyFont="1" applyFill="1" applyBorder="1" applyAlignment="1">
      <alignment horizontal="center"/>
    </xf>
    <xf numFmtId="164" fontId="20" fillId="22" borderId="41" xfId="0" applyFont="1" applyFill="1" applyBorder="1" applyAlignment="1">
      <alignment horizontal="center"/>
    </xf>
    <xf numFmtId="164" fontId="20" fillId="4" borderId="41" xfId="0" applyFont="1" applyFill="1" applyBorder="1" applyAlignment="1">
      <alignment/>
    </xf>
    <xf numFmtId="164" fontId="20" fillId="4" borderId="42" xfId="0" applyFont="1" applyFill="1" applyBorder="1" applyAlignment="1">
      <alignment horizontal="center"/>
    </xf>
    <xf numFmtId="164" fontId="20" fillId="4" borderId="39" xfId="0" applyFont="1" applyFill="1" applyBorder="1" applyAlignment="1">
      <alignment horizontal="center"/>
    </xf>
    <xf numFmtId="164" fontId="21" fillId="0" borderId="43" xfId="0" applyFont="1" applyBorder="1" applyAlignment="1">
      <alignment horizontal="center"/>
    </xf>
    <xf numFmtId="164" fontId="20" fillId="0" borderId="43" xfId="0" applyFont="1" applyFill="1" applyBorder="1" applyAlignment="1">
      <alignment horizontal="center"/>
    </xf>
    <xf numFmtId="164" fontId="20" fillId="0" borderId="43" xfId="0" applyFont="1" applyBorder="1" applyAlignment="1">
      <alignment horizontal="center"/>
    </xf>
    <xf numFmtId="164" fontId="20" fillId="0" borderId="44" xfId="0" applyFont="1" applyFill="1" applyBorder="1" applyAlignment="1">
      <alignment horizontal="center"/>
    </xf>
    <xf numFmtId="164" fontId="20" fillId="22" borderId="43" xfId="0" applyFont="1" applyFill="1" applyBorder="1" applyAlignment="1">
      <alignment horizontal="center"/>
    </xf>
    <xf numFmtId="164" fontId="20" fillId="22" borderId="45" xfId="0" applyFont="1" applyFill="1" applyBorder="1" applyAlignment="1">
      <alignment horizontal="center"/>
    </xf>
    <xf numFmtId="164" fontId="20" fillId="22" borderId="46" xfId="0" applyFont="1" applyFill="1" applyBorder="1" applyAlignment="1">
      <alignment horizontal="center"/>
    </xf>
    <xf numFmtId="164" fontId="20" fillId="22" borderId="47" xfId="0" applyFont="1" applyFill="1" applyBorder="1" applyAlignment="1">
      <alignment horizontal="center"/>
    </xf>
    <xf numFmtId="164" fontId="20" fillId="4" borderId="47" xfId="0" applyFont="1" applyFill="1" applyBorder="1" applyAlignment="1">
      <alignment/>
    </xf>
    <xf numFmtId="164" fontId="20" fillId="4" borderId="48" xfId="0" applyFont="1" applyFill="1" applyBorder="1" applyAlignment="1">
      <alignment horizontal="center"/>
    </xf>
    <xf numFmtId="164" fontId="20" fillId="4" borderId="44" xfId="0" applyFont="1" applyFill="1" applyBorder="1" applyAlignment="1">
      <alignment horizontal="center"/>
    </xf>
    <xf numFmtId="164" fontId="18" fillId="0" borderId="14" xfId="51" applyFont="1" applyFill="1" applyBorder="1" applyAlignment="1">
      <alignment horizontal="left"/>
      <protection/>
    </xf>
    <xf numFmtId="164" fontId="18" fillId="0" borderId="49" xfId="0" applyFont="1" applyBorder="1" applyAlignment="1">
      <alignment horizontal="center" vertical="center"/>
    </xf>
    <xf numFmtId="164" fontId="22" fillId="4" borderId="35" xfId="0" applyFont="1" applyFill="1" applyBorder="1" applyAlignment="1">
      <alignment horizontal="center"/>
    </xf>
    <xf numFmtId="169" fontId="20" fillId="4" borderId="34" xfId="0" applyNumberFormat="1" applyFont="1" applyFill="1" applyBorder="1" applyAlignment="1">
      <alignment/>
    </xf>
    <xf numFmtId="164" fontId="24" fillId="0" borderId="49" xfId="0" applyFont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/>
    </xf>
    <xf numFmtId="164" fontId="18" fillId="0" borderId="11" xfId="51" applyFont="1" applyFill="1" applyBorder="1" applyAlignment="1">
      <alignment/>
      <protection/>
    </xf>
    <xf numFmtId="164" fontId="19" fillId="0" borderId="50" xfId="0" applyFont="1" applyBorder="1" applyAlignment="1">
      <alignment horizontal="right"/>
    </xf>
    <xf numFmtId="164" fontId="19" fillId="0" borderId="51" xfId="0" applyFont="1" applyBorder="1" applyAlignment="1">
      <alignment horizontal="right"/>
    </xf>
    <xf numFmtId="164" fontId="19" fillId="0" borderId="28" xfId="0" applyFont="1" applyFill="1" applyBorder="1" applyAlignment="1">
      <alignment horizontal="center"/>
    </xf>
    <xf numFmtId="164" fontId="19" fillId="0" borderId="52" xfId="0" applyFont="1" applyBorder="1" applyAlignment="1">
      <alignment horizontal="right"/>
    </xf>
    <xf numFmtId="164" fontId="19" fillId="0" borderId="53" xfId="0" applyFont="1" applyBorder="1" applyAlignment="1">
      <alignment horizontal="right"/>
    </xf>
    <xf numFmtId="164" fontId="19" fillId="0" borderId="54" xfId="0" applyFont="1" applyFill="1" applyBorder="1" applyAlignment="1">
      <alignment horizontal="center"/>
    </xf>
    <xf numFmtId="164" fontId="19" fillId="0" borderId="55" xfId="0" applyFont="1" applyFill="1" applyBorder="1" applyAlignment="1">
      <alignment horizontal="center"/>
    </xf>
    <xf numFmtId="164" fontId="19" fillId="0" borderId="55" xfId="0" applyFont="1" applyBorder="1" applyAlignment="1">
      <alignment horizontal="center"/>
    </xf>
    <xf numFmtId="164" fontId="19" fillId="22" borderId="52" xfId="0" applyFont="1" applyFill="1" applyBorder="1" applyAlignment="1">
      <alignment horizontal="center"/>
    </xf>
    <xf numFmtId="164" fontId="19" fillId="22" borderId="54" xfId="0" applyFont="1" applyFill="1" applyBorder="1" applyAlignment="1">
      <alignment horizontal="center"/>
    </xf>
    <xf numFmtId="164" fontId="19" fillId="22" borderId="56" xfId="0" applyFont="1" applyFill="1" applyBorder="1" applyAlignment="1">
      <alignment horizontal="center"/>
    </xf>
    <xf numFmtId="164" fontId="19" fillId="22" borderId="53" xfId="0" applyFont="1" applyFill="1" applyBorder="1" applyAlignment="1">
      <alignment horizontal="center"/>
    </xf>
    <xf numFmtId="164" fontId="19" fillId="22" borderId="47" xfId="0" applyFont="1" applyFill="1" applyBorder="1" applyAlignment="1">
      <alignment horizontal="center"/>
    </xf>
    <xf numFmtId="164" fontId="24" fillId="0" borderId="0" xfId="0" applyFont="1" applyFill="1" applyAlignment="1">
      <alignment horizontal="center"/>
    </xf>
    <xf numFmtId="169" fontId="22" fillId="4" borderId="0" xfId="0" applyNumberFormat="1" applyFont="1" applyFill="1" applyBorder="1" applyAlignment="1">
      <alignment horizontal="center"/>
    </xf>
    <xf numFmtId="164" fontId="19" fillId="4" borderId="47" xfId="0" applyFont="1" applyFill="1" applyBorder="1" applyAlignment="1">
      <alignment horizontal="center"/>
    </xf>
    <xf numFmtId="164" fontId="19" fillId="0" borderId="57" xfId="0" applyFont="1" applyFill="1" applyBorder="1" applyAlignment="1">
      <alignment horizontal="center"/>
    </xf>
    <xf numFmtId="169" fontId="18" fillId="0" borderId="0" xfId="0" applyNumberFormat="1" applyFont="1" applyAlignment="1">
      <alignment/>
    </xf>
    <xf numFmtId="164" fontId="25" fillId="0" borderId="0" xfId="0" applyFont="1" applyBorder="1" applyAlignment="1">
      <alignment horizontal="right"/>
    </xf>
    <xf numFmtId="169" fontId="24" fillId="0" borderId="0" xfId="0" applyNumberFormat="1" applyFont="1" applyAlignment="1">
      <alignment/>
    </xf>
    <xf numFmtId="164" fontId="24" fillId="0" borderId="0" xfId="0" applyFont="1" applyAlignment="1">
      <alignment/>
    </xf>
    <xf numFmtId="164" fontId="19" fillId="0" borderId="0" xfId="0" applyFont="1" applyBorder="1" applyAlignment="1">
      <alignment horizontal="left"/>
    </xf>
    <xf numFmtId="169" fontId="26" fillId="0" borderId="0" xfId="0" applyNumberFormat="1" applyFont="1" applyAlignment="1">
      <alignment horizontal="center"/>
    </xf>
    <xf numFmtId="169" fontId="26" fillId="0" borderId="0" xfId="0" applyNumberFormat="1" applyFont="1" applyAlignment="1">
      <alignment horizontal="right"/>
    </xf>
    <xf numFmtId="164" fontId="18" fillId="0" borderId="0" xfId="0" applyFont="1" applyBorder="1" applyAlignment="1">
      <alignment horizontal="right"/>
    </xf>
    <xf numFmtId="164" fontId="18" fillId="0" borderId="0" xfId="0" applyFont="1" applyBorder="1" applyAlignment="1">
      <alignment/>
    </xf>
    <xf numFmtId="164" fontId="18" fillId="0" borderId="58" xfId="0" applyFont="1" applyBorder="1" applyAlignment="1">
      <alignment horizontal="center"/>
    </xf>
    <xf numFmtId="164" fontId="18" fillId="0" borderId="59" xfId="0" applyFont="1" applyBorder="1" applyAlignment="1">
      <alignment vertical="center"/>
    </xf>
    <xf numFmtId="164" fontId="19" fillId="0" borderId="60" xfId="0" applyFont="1" applyBorder="1" applyAlignment="1">
      <alignment horizontal="center"/>
    </xf>
    <xf numFmtId="164" fontId="18" fillId="0" borderId="24" xfId="0" applyFont="1" applyBorder="1" applyAlignment="1">
      <alignment horizontal="center"/>
    </xf>
    <xf numFmtId="164" fontId="18" fillId="0" borderId="31" xfId="0" applyFont="1" applyBorder="1" applyAlignment="1">
      <alignment horizontal="center" vertical="center"/>
    </xf>
    <xf numFmtId="164" fontId="19" fillId="0" borderId="61" xfId="0" applyFont="1" applyBorder="1" applyAlignment="1">
      <alignment horizontal="center"/>
    </xf>
    <xf numFmtId="164" fontId="18" fillId="0" borderId="31" xfId="0" applyFont="1" applyBorder="1" applyAlignment="1">
      <alignment/>
    </xf>
    <xf numFmtId="164" fontId="18" fillId="0" borderId="31" xfId="0" applyFont="1" applyFill="1" applyBorder="1" applyAlignment="1">
      <alignment horizontal="center"/>
    </xf>
    <xf numFmtId="164" fontId="18" fillId="0" borderId="61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4" fontId="18" fillId="0" borderId="31" xfId="0" applyFont="1" applyFill="1" applyBorder="1" applyAlignment="1">
      <alignment/>
    </xf>
    <xf numFmtId="164" fontId="18" fillId="0" borderId="31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right"/>
    </xf>
    <xf numFmtId="164" fontId="18" fillId="0" borderId="62" xfId="0" applyFont="1" applyBorder="1" applyAlignment="1">
      <alignment horizontal="center"/>
    </xf>
    <xf numFmtId="164" fontId="18" fillId="0" borderId="53" xfId="0" applyFont="1" applyBorder="1" applyAlignment="1">
      <alignment/>
    </xf>
    <xf numFmtId="164" fontId="19" fillId="0" borderId="63" xfId="0" applyFont="1" applyBorder="1" applyAlignment="1">
      <alignment horizontal="center"/>
    </xf>
    <xf numFmtId="164" fontId="18" fillId="0" borderId="64" xfId="51" applyFont="1" applyFill="1" applyBorder="1" applyAlignment="1">
      <alignment/>
      <protection/>
    </xf>
    <xf numFmtId="164" fontId="26" fillId="22" borderId="47" xfId="0" applyFont="1" applyFill="1" applyBorder="1" applyAlignment="1">
      <alignment horizontal="center"/>
    </xf>
    <xf numFmtId="164" fontId="26" fillId="4" borderId="57" xfId="0" applyFont="1" applyFill="1" applyBorder="1" applyAlignment="1">
      <alignment horizontal="center"/>
    </xf>
    <xf numFmtId="169" fontId="22" fillId="4" borderId="0" xfId="0" applyNumberFormat="1" applyFont="1" applyFill="1" applyBorder="1" applyAlignment="1">
      <alignment horizontal="right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uro" xfId="47"/>
    <cellStyle name="Input" xfId="48"/>
    <cellStyle name="Neutrale" xfId="49"/>
    <cellStyle name="Normale 2" xfId="50"/>
    <cellStyle name="Normale_Foglio1" xfId="51"/>
    <cellStyle name="Nota" xfId="52"/>
    <cellStyle name="Outpu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140"/>
  <sheetViews>
    <sheetView tabSelected="1" zoomScaleSheetLayoutView="75" workbookViewId="0" topLeftCell="E1">
      <selection activeCell="AQ60" sqref="AQ60"/>
    </sheetView>
  </sheetViews>
  <sheetFormatPr defaultColWidth="9.140625" defaultRowHeight="12.75"/>
  <cols>
    <col min="1" max="1" width="4.00390625" style="1" customWidth="1"/>
    <col min="2" max="2" width="16.7109375" style="2" customWidth="1"/>
    <col min="3" max="3" width="5.00390625" style="2" customWidth="1"/>
    <col min="4" max="4" width="5.8515625" style="3" customWidth="1"/>
    <col min="5" max="5" width="6.7109375" style="3" customWidth="1"/>
    <col min="6" max="6" width="4.00390625" style="3" customWidth="1"/>
    <col min="7" max="7" width="5.7109375" style="4" customWidth="1"/>
    <col min="8" max="8" width="3.7109375" style="4" customWidth="1"/>
    <col min="9" max="9" width="4.140625" style="4" customWidth="1"/>
    <col min="10" max="10" width="3.7109375" style="4" customWidth="1"/>
    <col min="11" max="11" width="3.8515625" style="4" customWidth="1"/>
    <col min="12" max="12" width="4.140625" style="4" customWidth="1"/>
    <col min="13" max="13" width="3.421875" style="4" customWidth="1"/>
    <col min="14" max="14" width="3.28125" style="4" customWidth="1"/>
    <col min="15" max="15" width="4.140625" style="4" customWidth="1"/>
    <col min="16" max="16" width="2.57421875" style="4" customWidth="1"/>
    <col min="17" max="17" width="4.28125" style="4" customWidth="1"/>
    <col min="18" max="18" width="4.421875" style="4" customWidth="1"/>
    <col min="19" max="19" width="3.28125" style="4" customWidth="1"/>
    <col min="20" max="22" width="3.421875" style="4" customWidth="1"/>
    <col min="23" max="23" width="3.8515625" style="4" customWidth="1"/>
    <col min="24" max="24" width="3.57421875" style="4" customWidth="1"/>
    <col min="25" max="25" width="3.7109375" style="4" customWidth="1"/>
    <col min="26" max="26" width="3.57421875" style="4" customWidth="1"/>
    <col min="27" max="27" width="3.00390625" style="4" customWidth="1"/>
    <col min="28" max="28" width="3.57421875" style="4" customWidth="1"/>
    <col min="29" max="29" width="3.140625" style="4" customWidth="1"/>
    <col min="30" max="30" width="3.421875" style="4" customWidth="1"/>
    <col min="31" max="31" width="2.7109375" style="4" customWidth="1"/>
    <col min="32" max="32" width="5.00390625" style="4" customWidth="1"/>
    <col min="33" max="33" width="4.421875" style="4" customWidth="1"/>
    <col min="34" max="34" width="3.7109375" style="3" customWidth="1"/>
    <col min="35" max="35" width="5.140625" style="4" customWidth="1"/>
    <col min="36" max="36" width="3.00390625" style="4" customWidth="1"/>
    <col min="37" max="37" width="5.140625" style="4" customWidth="1"/>
    <col min="38" max="38" width="3.8515625" style="4" customWidth="1"/>
    <col min="39" max="39" width="3.28125" style="4" customWidth="1"/>
    <col min="40" max="40" width="3.8515625" style="4" customWidth="1"/>
    <col min="41" max="41" width="4.7109375" style="4" customWidth="1"/>
    <col min="42" max="42" width="2.57421875" style="4" customWidth="1"/>
    <col min="43" max="43" width="6.8515625" style="4" customWidth="1"/>
    <col min="44" max="44" width="1.7109375" style="4" customWidth="1"/>
    <col min="45" max="45" width="7.140625" style="4" customWidth="1"/>
    <col min="46" max="46" width="7.421875" style="4" customWidth="1"/>
    <col min="47" max="47" width="6.140625" style="4" customWidth="1"/>
    <col min="48" max="48" width="5.28125" style="3" customWidth="1"/>
    <col min="49" max="49" width="8.8515625" style="5" customWidth="1"/>
    <col min="50" max="50" width="11.421875" style="3" customWidth="1"/>
    <col min="51" max="51" width="11.421875" style="6" customWidth="1"/>
    <col min="52" max="52" width="10.421875" style="3" customWidth="1"/>
    <col min="53" max="53" width="9.57421875" style="3" customWidth="1"/>
    <col min="54" max="54" width="11.421875" style="6" customWidth="1"/>
    <col min="55" max="55" width="18.00390625" style="2" customWidth="1"/>
    <col min="56" max="16384" width="9.140625" style="2" customWidth="1"/>
  </cols>
  <sheetData>
    <row r="1" spans="1:55" ht="14.25" customHeight="1">
      <c r="A1" s="7" t="s">
        <v>0</v>
      </c>
      <c r="B1" s="8" t="s">
        <v>1</v>
      </c>
      <c r="C1" s="9" t="s">
        <v>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10" t="s">
        <v>3</v>
      </c>
      <c r="AS1" s="10"/>
      <c r="AT1" s="10"/>
      <c r="AU1" s="10"/>
      <c r="AV1" s="10"/>
      <c r="AW1" s="11"/>
      <c r="AX1" s="12"/>
      <c r="AY1" s="13"/>
      <c r="AZ1" s="12"/>
      <c r="BA1" s="12"/>
      <c r="BB1" s="13"/>
      <c r="BC1" s="14" t="s">
        <v>4</v>
      </c>
    </row>
    <row r="2" spans="1:55" ht="183" customHeight="1">
      <c r="A2" s="15" t="s">
        <v>5</v>
      </c>
      <c r="B2" s="16" t="s">
        <v>6</v>
      </c>
      <c r="C2" s="17" t="s">
        <v>7</v>
      </c>
      <c r="D2" s="18" t="s">
        <v>8</v>
      </c>
      <c r="E2" s="18" t="s">
        <v>9</v>
      </c>
      <c r="F2" s="18" t="s">
        <v>10</v>
      </c>
      <c r="G2" s="19" t="s">
        <v>11</v>
      </c>
      <c r="H2" s="19" t="s">
        <v>12</v>
      </c>
      <c r="I2" s="19" t="s">
        <v>13</v>
      </c>
      <c r="J2" s="19" t="s">
        <v>14</v>
      </c>
      <c r="K2" s="19" t="s">
        <v>15</v>
      </c>
      <c r="L2" s="19" t="s">
        <v>16</v>
      </c>
      <c r="M2" s="19" t="s">
        <v>17</v>
      </c>
      <c r="N2" s="19" t="s">
        <v>18</v>
      </c>
      <c r="O2" s="19" t="s">
        <v>19</v>
      </c>
      <c r="P2" s="19" t="s">
        <v>20</v>
      </c>
      <c r="Q2" s="20" t="s">
        <v>21</v>
      </c>
      <c r="R2" s="19" t="s">
        <v>22</v>
      </c>
      <c r="S2" s="19" t="s">
        <v>23</v>
      </c>
      <c r="T2" s="19" t="s">
        <v>24</v>
      </c>
      <c r="U2" s="19" t="s">
        <v>25</v>
      </c>
      <c r="V2" s="19" t="s">
        <v>26</v>
      </c>
      <c r="W2" s="19" t="s">
        <v>27</v>
      </c>
      <c r="X2" s="19" t="s">
        <v>28</v>
      </c>
      <c r="Y2" s="19" t="s">
        <v>29</v>
      </c>
      <c r="Z2" s="19" t="s">
        <v>30</v>
      </c>
      <c r="AA2" s="19" t="s">
        <v>31</v>
      </c>
      <c r="AB2" s="19" t="s">
        <v>32</v>
      </c>
      <c r="AC2" s="19" t="s">
        <v>33</v>
      </c>
      <c r="AD2" s="19" t="s">
        <v>34</v>
      </c>
      <c r="AE2" s="19" t="s">
        <v>35</v>
      </c>
      <c r="AF2" s="19" t="s">
        <v>36</v>
      </c>
      <c r="AG2" s="19" t="s">
        <v>37</v>
      </c>
      <c r="AH2" s="18" t="s">
        <v>38</v>
      </c>
      <c r="AI2" s="19" t="s">
        <v>39</v>
      </c>
      <c r="AJ2" s="19" t="s">
        <v>40</v>
      </c>
      <c r="AK2" s="19" t="s">
        <v>41</v>
      </c>
      <c r="AL2" s="19" t="s">
        <v>42</v>
      </c>
      <c r="AM2" s="21" t="s">
        <v>43</v>
      </c>
      <c r="AN2" s="22" t="s">
        <v>44</v>
      </c>
      <c r="AO2" s="19" t="s">
        <v>45</v>
      </c>
      <c r="AP2" s="21"/>
      <c r="AQ2" s="22" t="s">
        <v>46</v>
      </c>
      <c r="AR2" s="23"/>
      <c r="AS2" s="24" t="s">
        <v>47</v>
      </c>
      <c r="AT2" s="24" t="s">
        <v>48</v>
      </c>
      <c r="AU2" s="25" t="s">
        <v>49</v>
      </c>
      <c r="AV2" s="24" t="s">
        <v>50</v>
      </c>
      <c r="AW2" s="26" t="s">
        <v>51</v>
      </c>
      <c r="AX2" s="27" t="s">
        <v>52</v>
      </c>
      <c r="AY2" s="28" t="s">
        <v>53</v>
      </c>
      <c r="AZ2" s="29" t="s">
        <v>54</v>
      </c>
      <c r="BA2" s="30" t="s">
        <v>55</v>
      </c>
      <c r="BB2" s="28" t="s">
        <v>56</v>
      </c>
      <c r="BC2" s="14" t="s">
        <v>6</v>
      </c>
    </row>
    <row r="3" spans="1:55" s="47" customFormat="1" ht="13.5">
      <c r="A3" s="31">
        <v>1</v>
      </c>
      <c r="B3" s="32" t="s">
        <v>57</v>
      </c>
      <c r="C3" s="33" t="s">
        <v>58</v>
      </c>
      <c r="D3" s="34"/>
      <c r="E3" s="34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4"/>
      <c r="AI3" s="36"/>
      <c r="AJ3" s="35"/>
      <c r="AK3" s="35"/>
      <c r="AL3" s="36"/>
      <c r="AM3" s="37"/>
      <c r="AN3" s="38"/>
      <c r="AO3" s="35"/>
      <c r="AP3" s="37"/>
      <c r="AQ3" s="39">
        <f aca="true" t="shared" si="0" ref="AQ3:AQ35">SUM(D3:AP3)</f>
        <v>0</v>
      </c>
      <c r="AR3" s="40"/>
      <c r="AS3" s="40"/>
      <c r="AT3" s="41"/>
      <c r="AU3" s="42"/>
      <c r="AV3" s="42"/>
      <c r="AW3" s="43"/>
      <c r="AX3" s="39"/>
      <c r="AY3" s="44">
        <f aca="true" t="shared" si="1" ref="AY3:AY35">(AQ3*17.5+AS3*17.5+AT3*35+AU3*35+AV3*50)+(AW3)</f>
        <v>0</v>
      </c>
      <c r="AZ3" s="45"/>
      <c r="BA3" s="46"/>
      <c r="BB3" s="44">
        <f aca="true" t="shared" si="2" ref="BB3:BB35">AY3+AZ3+BA3</f>
        <v>0</v>
      </c>
      <c r="BC3" s="32" t="s">
        <v>57</v>
      </c>
    </row>
    <row r="4" spans="1:55" s="47" customFormat="1" ht="12.75">
      <c r="A4" s="48">
        <v>2</v>
      </c>
      <c r="B4" s="49" t="s">
        <v>59</v>
      </c>
      <c r="C4" s="33" t="s">
        <v>60</v>
      </c>
      <c r="D4" s="34"/>
      <c r="E4" s="34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/>
      <c r="AI4" s="36"/>
      <c r="AJ4" s="35"/>
      <c r="AK4" s="35"/>
      <c r="AL4" s="36"/>
      <c r="AM4" s="50"/>
      <c r="AN4" s="51"/>
      <c r="AO4" s="35"/>
      <c r="AP4" s="50"/>
      <c r="AQ4" s="39">
        <f t="shared" si="0"/>
        <v>0</v>
      </c>
      <c r="AR4" s="40"/>
      <c r="AS4" s="40"/>
      <c r="AT4" s="41"/>
      <c r="AU4" s="42"/>
      <c r="AV4" s="42"/>
      <c r="AW4" s="43"/>
      <c r="AX4" s="39"/>
      <c r="AY4" s="44">
        <f t="shared" si="1"/>
        <v>0</v>
      </c>
      <c r="AZ4" s="45"/>
      <c r="BA4" s="46"/>
      <c r="BB4" s="44">
        <f t="shared" si="2"/>
        <v>0</v>
      </c>
      <c r="BC4" s="49" t="s">
        <v>59</v>
      </c>
    </row>
    <row r="5" spans="1:55" s="47" customFormat="1" ht="13.5">
      <c r="A5" s="31">
        <v>3</v>
      </c>
      <c r="B5" s="49" t="s">
        <v>61</v>
      </c>
      <c r="C5" s="33" t="s">
        <v>60</v>
      </c>
      <c r="D5" s="34"/>
      <c r="E5" s="34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4"/>
      <c r="AI5" s="36">
        <v>12</v>
      </c>
      <c r="AJ5" s="35"/>
      <c r="AK5" s="35"/>
      <c r="AL5" s="36"/>
      <c r="AM5" s="50"/>
      <c r="AN5" s="51"/>
      <c r="AO5" s="35"/>
      <c r="AP5" s="50"/>
      <c r="AQ5" s="39">
        <f t="shared" si="0"/>
        <v>12</v>
      </c>
      <c r="AR5" s="40"/>
      <c r="AS5" s="40"/>
      <c r="AT5" s="41"/>
      <c r="AU5" s="42"/>
      <c r="AV5" s="42"/>
      <c r="AW5" s="43"/>
      <c r="AX5" s="39"/>
      <c r="AY5" s="44">
        <f t="shared" si="1"/>
        <v>210</v>
      </c>
      <c r="AZ5" s="45"/>
      <c r="BA5" s="46"/>
      <c r="BB5" s="44">
        <f t="shared" si="2"/>
        <v>210</v>
      </c>
      <c r="BC5" s="49" t="s">
        <v>61</v>
      </c>
    </row>
    <row r="6" spans="1:55" s="47" customFormat="1" ht="13.5">
      <c r="A6" s="48">
        <v>4</v>
      </c>
      <c r="B6" s="49" t="s">
        <v>62</v>
      </c>
      <c r="C6" s="33" t="s">
        <v>63</v>
      </c>
      <c r="D6" s="34"/>
      <c r="E6" s="34"/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4"/>
      <c r="AI6" s="36"/>
      <c r="AJ6" s="35"/>
      <c r="AK6" s="35"/>
      <c r="AL6" s="36"/>
      <c r="AM6" s="50"/>
      <c r="AN6" s="51"/>
      <c r="AO6" s="35"/>
      <c r="AP6" s="50"/>
      <c r="AQ6" s="39">
        <f t="shared" si="0"/>
        <v>0</v>
      </c>
      <c r="AR6" s="40"/>
      <c r="AS6" s="40"/>
      <c r="AT6" s="41"/>
      <c r="AU6" s="42"/>
      <c r="AV6" s="42"/>
      <c r="AW6" s="43"/>
      <c r="AX6" s="39"/>
      <c r="AY6" s="44">
        <f t="shared" si="1"/>
        <v>0</v>
      </c>
      <c r="AZ6" s="45"/>
      <c r="BA6" s="46"/>
      <c r="BB6" s="44">
        <f t="shared" si="2"/>
        <v>0</v>
      </c>
      <c r="BC6" s="49" t="s">
        <v>62</v>
      </c>
    </row>
    <row r="7" spans="1:55" s="47" customFormat="1" ht="12">
      <c r="A7" s="31">
        <v>5</v>
      </c>
      <c r="B7" s="49" t="s">
        <v>64</v>
      </c>
      <c r="C7" s="33" t="s">
        <v>65</v>
      </c>
      <c r="D7" s="34"/>
      <c r="E7" s="34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4"/>
      <c r="AI7" s="36">
        <v>10</v>
      </c>
      <c r="AJ7" s="35"/>
      <c r="AK7" s="35"/>
      <c r="AL7" s="36"/>
      <c r="AM7" s="50"/>
      <c r="AN7" s="51"/>
      <c r="AO7" s="35"/>
      <c r="AP7" s="50"/>
      <c r="AQ7" s="39">
        <f t="shared" si="0"/>
        <v>10</v>
      </c>
      <c r="AR7" s="40"/>
      <c r="AS7" s="40"/>
      <c r="AT7" s="41"/>
      <c r="AU7" s="42"/>
      <c r="AV7" s="42"/>
      <c r="AW7" s="43">
        <v>350</v>
      </c>
      <c r="AX7" s="39"/>
      <c r="AY7" s="44">
        <f t="shared" si="1"/>
        <v>525</v>
      </c>
      <c r="AZ7" s="45"/>
      <c r="BA7" s="46"/>
      <c r="BB7" s="44">
        <f t="shared" si="2"/>
        <v>525</v>
      </c>
      <c r="BC7" s="49" t="s">
        <v>64</v>
      </c>
    </row>
    <row r="8" spans="1:55" ht="12.75">
      <c r="A8" s="48">
        <v>6</v>
      </c>
      <c r="B8" s="49" t="s">
        <v>66</v>
      </c>
      <c r="C8" s="52" t="s">
        <v>58</v>
      </c>
      <c r="D8" s="53">
        <v>80</v>
      </c>
      <c r="E8" s="53"/>
      <c r="F8" s="53"/>
      <c r="G8" s="54"/>
      <c r="H8" s="54"/>
      <c r="I8" s="54"/>
      <c r="J8" s="54">
        <v>5</v>
      </c>
      <c r="K8" s="54"/>
      <c r="L8" s="54"/>
      <c r="M8" s="54"/>
      <c r="N8" s="54"/>
      <c r="O8" s="54"/>
      <c r="P8" s="55"/>
      <c r="Q8" s="55">
        <v>1</v>
      </c>
      <c r="R8" s="55">
        <v>6</v>
      </c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6"/>
      <c r="AI8" s="55"/>
      <c r="AJ8" s="55"/>
      <c r="AK8" s="55">
        <v>20</v>
      </c>
      <c r="AL8" s="55"/>
      <c r="AM8" s="55"/>
      <c r="AN8" s="57"/>
      <c r="AO8" s="55"/>
      <c r="AP8" s="55"/>
      <c r="AQ8" s="39">
        <f t="shared" si="0"/>
        <v>112</v>
      </c>
      <c r="AR8" s="58"/>
      <c r="AS8" s="58">
        <v>5</v>
      </c>
      <c r="AT8" s="59"/>
      <c r="AU8" s="60">
        <v>4</v>
      </c>
      <c r="AV8" s="61"/>
      <c r="AW8" s="62"/>
      <c r="AX8" s="39">
        <f aca="true" t="shared" si="3" ref="AX8:AX35">SUM(AQ8:AV8)</f>
        <v>121</v>
      </c>
      <c r="AY8" s="44">
        <f t="shared" si="1"/>
        <v>2187.5</v>
      </c>
      <c r="AZ8" s="63"/>
      <c r="BA8" s="64"/>
      <c r="BB8" s="44">
        <f t="shared" si="2"/>
        <v>2187.5</v>
      </c>
      <c r="BC8" s="49" t="s">
        <v>66</v>
      </c>
    </row>
    <row r="9" spans="1:55" ht="12">
      <c r="A9" s="31">
        <v>7</v>
      </c>
      <c r="B9" s="2" t="s">
        <v>67</v>
      </c>
      <c r="C9" s="52" t="s">
        <v>68</v>
      </c>
      <c r="D9" s="53">
        <v>80</v>
      </c>
      <c r="E9" s="53"/>
      <c r="F9" s="53"/>
      <c r="G9" s="54"/>
      <c r="H9" s="54"/>
      <c r="I9" s="54"/>
      <c r="J9" s="54">
        <v>5</v>
      </c>
      <c r="K9" s="54"/>
      <c r="L9" s="54"/>
      <c r="M9" s="54"/>
      <c r="N9" s="54"/>
      <c r="O9" s="54"/>
      <c r="P9" s="55"/>
      <c r="Q9" s="55">
        <v>1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6"/>
      <c r="AI9" s="55"/>
      <c r="AJ9" s="55"/>
      <c r="AK9" s="55">
        <v>20</v>
      </c>
      <c r="AL9" s="55"/>
      <c r="AM9" s="55"/>
      <c r="AN9" s="57"/>
      <c r="AO9" s="55"/>
      <c r="AP9" s="55"/>
      <c r="AQ9" s="39">
        <f t="shared" si="0"/>
        <v>106</v>
      </c>
      <c r="AR9" s="58"/>
      <c r="AS9" s="58">
        <v>77</v>
      </c>
      <c r="AT9" s="59"/>
      <c r="AU9" s="60"/>
      <c r="AV9" s="61"/>
      <c r="AW9" s="62"/>
      <c r="AX9" s="39">
        <f t="shared" si="3"/>
        <v>183</v>
      </c>
      <c r="AY9" s="44">
        <f t="shared" si="1"/>
        <v>3202.5</v>
      </c>
      <c r="AZ9" s="63"/>
      <c r="BA9" s="64"/>
      <c r="BB9" s="44">
        <f t="shared" si="2"/>
        <v>3202.5</v>
      </c>
      <c r="BC9" s="2" t="s">
        <v>67</v>
      </c>
    </row>
    <row r="10" spans="1:55" ht="12.75" customHeight="1">
      <c r="A10" s="48">
        <v>8</v>
      </c>
      <c r="B10" s="2" t="s">
        <v>69</v>
      </c>
      <c r="C10" s="2" t="s">
        <v>70</v>
      </c>
      <c r="D10" s="65"/>
      <c r="E10" s="65"/>
      <c r="F10" s="65"/>
      <c r="G10" s="55"/>
      <c r="H10" s="55"/>
      <c r="I10" s="55"/>
      <c r="J10" s="55"/>
      <c r="K10" s="55"/>
      <c r="L10" s="55"/>
      <c r="M10" s="55"/>
      <c r="N10" s="55"/>
      <c r="O10" s="55"/>
      <c r="P10" s="54"/>
      <c r="Q10" s="54"/>
      <c r="R10" s="54">
        <v>1</v>
      </c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66"/>
      <c r="AI10" s="54"/>
      <c r="AJ10" s="54"/>
      <c r="AK10" s="54"/>
      <c r="AL10" s="54"/>
      <c r="AM10" s="54"/>
      <c r="AN10" s="67"/>
      <c r="AO10" s="54"/>
      <c r="AP10" s="54"/>
      <c r="AQ10" s="39">
        <f t="shared" si="0"/>
        <v>1</v>
      </c>
      <c r="AR10" s="68"/>
      <c r="AS10" s="68"/>
      <c r="AT10" s="69"/>
      <c r="AU10" s="70">
        <v>1</v>
      </c>
      <c r="AV10" s="71"/>
      <c r="AW10" s="72"/>
      <c r="AX10" s="39">
        <f t="shared" si="3"/>
        <v>2</v>
      </c>
      <c r="AY10" s="44">
        <f t="shared" si="1"/>
        <v>52.5</v>
      </c>
      <c r="AZ10" s="73"/>
      <c r="BA10" s="74"/>
      <c r="BB10" s="44">
        <f t="shared" si="2"/>
        <v>52.5</v>
      </c>
      <c r="BC10" s="2" t="s">
        <v>69</v>
      </c>
    </row>
    <row r="11" spans="1:55" ht="12.75" customHeight="1">
      <c r="A11" s="31">
        <v>9</v>
      </c>
      <c r="B11" s="2" t="s">
        <v>71</v>
      </c>
      <c r="C11" s="2" t="s">
        <v>65</v>
      </c>
      <c r="D11" s="65"/>
      <c r="E11" s="65"/>
      <c r="F11" s="65"/>
      <c r="G11" s="55"/>
      <c r="H11" s="55"/>
      <c r="I11" s="55"/>
      <c r="J11" s="55"/>
      <c r="K11" s="55"/>
      <c r="L11" s="55"/>
      <c r="M11" s="55"/>
      <c r="N11" s="55"/>
      <c r="O11" s="55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66"/>
      <c r="AI11" s="54"/>
      <c r="AJ11" s="54"/>
      <c r="AK11" s="54"/>
      <c r="AL11" s="54"/>
      <c r="AM11" s="54"/>
      <c r="AN11" s="67"/>
      <c r="AO11" s="54"/>
      <c r="AP11" s="54"/>
      <c r="AQ11" s="39">
        <f t="shared" si="0"/>
        <v>0</v>
      </c>
      <c r="AR11" s="68"/>
      <c r="AS11" s="68"/>
      <c r="AT11" s="69"/>
      <c r="AU11" s="70"/>
      <c r="AV11" s="71"/>
      <c r="AW11" s="72"/>
      <c r="AX11" s="39">
        <f t="shared" si="3"/>
        <v>0</v>
      </c>
      <c r="AY11" s="44">
        <f t="shared" si="1"/>
        <v>0</v>
      </c>
      <c r="AZ11" s="73"/>
      <c r="BA11" s="74"/>
      <c r="BB11" s="44">
        <f t="shared" si="2"/>
        <v>0</v>
      </c>
      <c r="BC11" s="2" t="s">
        <v>71</v>
      </c>
    </row>
    <row r="12" spans="1:55" ht="12.75" customHeight="1">
      <c r="A12" s="48">
        <v>10</v>
      </c>
      <c r="B12" s="2" t="s">
        <v>72</v>
      </c>
      <c r="C12" s="2" t="s">
        <v>68</v>
      </c>
      <c r="D12" s="65"/>
      <c r="E12" s="65"/>
      <c r="F12" s="65"/>
      <c r="G12" s="55"/>
      <c r="H12" s="55"/>
      <c r="I12" s="55"/>
      <c r="J12" s="55"/>
      <c r="K12" s="55"/>
      <c r="L12" s="55"/>
      <c r="M12" s="55"/>
      <c r="N12" s="55"/>
      <c r="O12" s="55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66"/>
      <c r="AI12" s="54">
        <v>10</v>
      </c>
      <c r="AJ12" s="54"/>
      <c r="AK12" s="54"/>
      <c r="AL12" s="54"/>
      <c r="AM12" s="54"/>
      <c r="AN12" s="67"/>
      <c r="AO12" s="54"/>
      <c r="AP12" s="54"/>
      <c r="AQ12" s="39">
        <f t="shared" si="0"/>
        <v>10</v>
      </c>
      <c r="AR12" s="68"/>
      <c r="AS12" s="68"/>
      <c r="AT12" s="69"/>
      <c r="AU12" s="70"/>
      <c r="AV12" s="71"/>
      <c r="AW12" s="72"/>
      <c r="AX12" s="39">
        <f t="shared" si="3"/>
        <v>10</v>
      </c>
      <c r="AY12" s="44">
        <f t="shared" si="1"/>
        <v>175</v>
      </c>
      <c r="AZ12" s="73"/>
      <c r="BA12" s="74"/>
      <c r="BB12" s="44">
        <f t="shared" si="2"/>
        <v>175</v>
      </c>
      <c r="BC12" s="2" t="s">
        <v>72</v>
      </c>
    </row>
    <row r="13" spans="1:55" ht="12.75" customHeight="1">
      <c r="A13" s="31">
        <v>11</v>
      </c>
      <c r="B13" s="2" t="s">
        <v>73</v>
      </c>
      <c r="C13" s="2" t="s">
        <v>70</v>
      </c>
      <c r="D13" s="65"/>
      <c r="E13" s="65"/>
      <c r="F13" s="65"/>
      <c r="G13" s="55"/>
      <c r="H13" s="55"/>
      <c r="I13" s="55"/>
      <c r="J13" s="55"/>
      <c r="K13" s="55"/>
      <c r="L13" s="55"/>
      <c r="M13" s="55"/>
      <c r="N13" s="55"/>
      <c r="O13" s="55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66"/>
      <c r="AI13" s="54">
        <v>10</v>
      </c>
      <c r="AJ13" s="54"/>
      <c r="AK13" s="54"/>
      <c r="AL13" s="54"/>
      <c r="AM13" s="54"/>
      <c r="AN13" s="67"/>
      <c r="AO13" s="54"/>
      <c r="AP13" s="54"/>
      <c r="AQ13" s="39">
        <f t="shared" si="0"/>
        <v>10</v>
      </c>
      <c r="AR13" s="68"/>
      <c r="AS13" s="68"/>
      <c r="AT13" s="69"/>
      <c r="AU13" s="70"/>
      <c r="AV13" s="71"/>
      <c r="AW13" s="72"/>
      <c r="AX13" s="39">
        <f t="shared" si="3"/>
        <v>10</v>
      </c>
      <c r="AY13" s="44">
        <f t="shared" si="1"/>
        <v>175</v>
      </c>
      <c r="AZ13" s="73"/>
      <c r="BA13" s="74"/>
      <c r="BB13" s="44">
        <f t="shared" si="2"/>
        <v>175</v>
      </c>
      <c r="BC13" s="2" t="s">
        <v>73</v>
      </c>
    </row>
    <row r="14" spans="1:55" ht="12.75">
      <c r="A14" s="48">
        <v>12</v>
      </c>
      <c r="B14" s="49" t="s">
        <v>74</v>
      </c>
      <c r="C14" s="75" t="s">
        <v>58</v>
      </c>
      <c r="D14" s="53"/>
      <c r="E14" s="53"/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66"/>
      <c r="AI14" s="54"/>
      <c r="AJ14" s="54"/>
      <c r="AK14" s="54"/>
      <c r="AL14" s="54"/>
      <c r="AM14" s="54"/>
      <c r="AN14" s="67"/>
      <c r="AO14" s="54"/>
      <c r="AP14" s="54"/>
      <c r="AQ14" s="39">
        <f t="shared" si="0"/>
        <v>0</v>
      </c>
      <c r="AR14" s="68"/>
      <c r="AS14" s="68"/>
      <c r="AT14" s="69"/>
      <c r="AU14" s="70"/>
      <c r="AV14" s="71"/>
      <c r="AW14" s="72"/>
      <c r="AX14" s="39">
        <f t="shared" si="3"/>
        <v>0</v>
      </c>
      <c r="AY14" s="44">
        <f t="shared" si="1"/>
        <v>0</v>
      </c>
      <c r="AZ14" s="73"/>
      <c r="BA14" s="74"/>
      <c r="BB14" s="44">
        <f t="shared" si="2"/>
        <v>0</v>
      </c>
      <c r="BC14" s="49" t="s">
        <v>74</v>
      </c>
    </row>
    <row r="15" spans="1:55" ht="12">
      <c r="A15" s="31">
        <v>13</v>
      </c>
      <c r="B15" s="49" t="s">
        <v>75</v>
      </c>
      <c r="C15" s="75" t="s">
        <v>76</v>
      </c>
      <c r="D15" s="53"/>
      <c r="E15" s="53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66"/>
      <c r="AI15" s="54">
        <v>10</v>
      </c>
      <c r="AJ15" s="54"/>
      <c r="AK15" s="54"/>
      <c r="AL15" s="54"/>
      <c r="AM15" s="54"/>
      <c r="AN15" s="67"/>
      <c r="AO15" s="54"/>
      <c r="AP15" s="54"/>
      <c r="AQ15" s="39">
        <f t="shared" si="0"/>
        <v>10</v>
      </c>
      <c r="AR15" s="68"/>
      <c r="AS15" s="68"/>
      <c r="AT15" s="69"/>
      <c r="AU15" s="70"/>
      <c r="AV15" s="71"/>
      <c r="AW15" s="72"/>
      <c r="AX15" s="39">
        <f t="shared" si="3"/>
        <v>10</v>
      </c>
      <c r="AY15" s="44">
        <f t="shared" si="1"/>
        <v>175</v>
      </c>
      <c r="AZ15" s="73"/>
      <c r="BA15" s="74"/>
      <c r="BB15" s="44">
        <f t="shared" si="2"/>
        <v>175</v>
      </c>
      <c r="BC15" s="49" t="s">
        <v>75</v>
      </c>
    </row>
    <row r="16" spans="1:55" ht="12.75">
      <c r="A16" s="48">
        <v>14</v>
      </c>
      <c r="B16" s="49" t="s">
        <v>77</v>
      </c>
      <c r="C16" s="33" t="s">
        <v>65</v>
      </c>
      <c r="D16" s="53"/>
      <c r="E16" s="53"/>
      <c r="F16" s="5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66"/>
      <c r="AI16" s="54"/>
      <c r="AJ16" s="54"/>
      <c r="AK16" s="54"/>
      <c r="AL16" s="54"/>
      <c r="AM16" s="54"/>
      <c r="AN16" s="67"/>
      <c r="AO16" s="54"/>
      <c r="AP16" s="54"/>
      <c r="AQ16" s="39">
        <f t="shared" si="0"/>
        <v>0</v>
      </c>
      <c r="AR16" s="68"/>
      <c r="AS16" s="68"/>
      <c r="AT16" s="69"/>
      <c r="AU16" s="70"/>
      <c r="AV16" s="71"/>
      <c r="AW16" s="72"/>
      <c r="AX16" s="39">
        <f t="shared" si="3"/>
        <v>0</v>
      </c>
      <c r="AY16" s="44">
        <f t="shared" si="1"/>
        <v>0</v>
      </c>
      <c r="AZ16" s="73"/>
      <c r="BA16" s="74"/>
      <c r="BB16" s="44">
        <f t="shared" si="2"/>
        <v>0</v>
      </c>
      <c r="BC16" s="49" t="s">
        <v>77</v>
      </c>
    </row>
    <row r="17" spans="1:55" ht="12">
      <c r="A17" s="31">
        <v>15</v>
      </c>
      <c r="B17" s="49" t="s">
        <v>78</v>
      </c>
      <c r="C17" s="33" t="s">
        <v>65</v>
      </c>
      <c r="D17" s="53"/>
      <c r="E17" s="53"/>
      <c r="F17" s="5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66"/>
      <c r="AI17" s="54">
        <v>12</v>
      </c>
      <c r="AJ17" s="54"/>
      <c r="AK17" s="54"/>
      <c r="AL17" s="54"/>
      <c r="AM17" s="54"/>
      <c r="AN17" s="67"/>
      <c r="AO17" s="54"/>
      <c r="AP17" s="54"/>
      <c r="AQ17" s="39">
        <f t="shared" si="0"/>
        <v>12</v>
      </c>
      <c r="AR17" s="68"/>
      <c r="AS17" s="68"/>
      <c r="AT17" s="69"/>
      <c r="AU17" s="70"/>
      <c r="AV17" s="71"/>
      <c r="AW17" s="72"/>
      <c r="AX17" s="39">
        <f t="shared" si="3"/>
        <v>12</v>
      </c>
      <c r="AY17" s="44">
        <f t="shared" si="1"/>
        <v>210</v>
      </c>
      <c r="AZ17" s="73"/>
      <c r="BA17" s="74"/>
      <c r="BB17" s="44">
        <f t="shared" si="2"/>
        <v>210</v>
      </c>
      <c r="BC17" s="49" t="s">
        <v>78</v>
      </c>
    </row>
    <row r="18" spans="1:55" ht="12.75">
      <c r="A18" s="48">
        <v>16</v>
      </c>
      <c r="B18" s="49" t="s">
        <v>79</v>
      </c>
      <c r="C18" s="75" t="s">
        <v>58</v>
      </c>
      <c r="D18" s="53"/>
      <c r="E18" s="53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66"/>
      <c r="AI18" s="54"/>
      <c r="AJ18" s="54"/>
      <c r="AK18" s="54"/>
      <c r="AL18" s="54"/>
      <c r="AM18" s="54"/>
      <c r="AN18" s="67"/>
      <c r="AO18" s="54"/>
      <c r="AP18" s="54"/>
      <c r="AQ18" s="39">
        <f t="shared" si="0"/>
        <v>0</v>
      </c>
      <c r="AR18" s="68"/>
      <c r="AS18" s="68">
        <v>5</v>
      </c>
      <c r="AT18" s="69"/>
      <c r="AU18" s="70"/>
      <c r="AV18" s="71"/>
      <c r="AW18" s="72"/>
      <c r="AX18" s="39">
        <f t="shared" si="3"/>
        <v>5</v>
      </c>
      <c r="AY18" s="44">
        <f t="shared" si="1"/>
        <v>87.5</v>
      </c>
      <c r="AZ18" s="73"/>
      <c r="BA18" s="74"/>
      <c r="BB18" s="44">
        <f t="shared" si="2"/>
        <v>87.5</v>
      </c>
      <c r="BC18" s="49" t="s">
        <v>79</v>
      </c>
    </row>
    <row r="19" spans="1:55" ht="12">
      <c r="A19" s="31">
        <v>17</v>
      </c>
      <c r="B19" s="49" t="s">
        <v>80</v>
      </c>
      <c r="C19" s="75" t="s">
        <v>81</v>
      </c>
      <c r="D19" s="53"/>
      <c r="E19" s="53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66"/>
      <c r="AI19" s="54"/>
      <c r="AJ19" s="54"/>
      <c r="AK19" s="54"/>
      <c r="AL19" s="54"/>
      <c r="AM19" s="54"/>
      <c r="AN19" s="67"/>
      <c r="AO19" s="54"/>
      <c r="AP19" s="54"/>
      <c r="AQ19" s="39">
        <f t="shared" si="0"/>
        <v>0</v>
      </c>
      <c r="AR19" s="68"/>
      <c r="AS19" s="68"/>
      <c r="AT19" s="69"/>
      <c r="AU19" s="70"/>
      <c r="AV19" s="71"/>
      <c r="AW19" s="72"/>
      <c r="AX19" s="39">
        <f t="shared" si="3"/>
        <v>0</v>
      </c>
      <c r="AY19" s="44">
        <f t="shared" si="1"/>
        <v>0</v>
      </c>
      <c r="AZ19" s="73"/>
      <c r="BA19" s="74"/>
      <c r="BB19" s="44">
        <f t="shared" si="2"/>
        <v>0</v>
      </c>
      <c r="BC19" s="49" t="s">
        <v>80</v>
      </c>
    </row>
    <row r="20" spans="1:55" ht="11.25" customHeight="1">
      <c r="A20" s="48">
        <v>18</v>
      </c>
      <c r="B20" s="76" t="s">
        <v>82</v>
      </c>
      <c r="C20" s="52" t="s">
        <v>76</v>
      </c>
      <c r="D20" s="53"/>
      <c r="E20" s="53"/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>
        <v>5</v>
      </c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66"/>
      <c r="AI20" s="54">
        <v>10</v>
      </c>
      <c r="AJ20" s="54"/>
      <c r="AK20" s="54"/>
      <c r="AL20" s="54"/>
      <c r="AM20" s="54">
        <v>5</v>
      </c>
      <c r="AN20" s="67"/>
      <c r="AO20" s="54"/>
      <c r="AP20" s="54"/>
      <c r="AQ20" s="39">
        <f t="shared" si="0"/>
        <v>20</v>
      </c>
      <c r="AR20" s="68"/>
      <c r="AS20" s="68"/>
      <c r="AT20" s="69"/>
      <c r="AU20" s="70">
        <v>23</v>
      </c>
      <c r="AV20" s="71"/>
      <c r="AW20" s="72"/>
      <c r="AX20" s="39">
        <f t="shared" si="3"/>
        <v>43</v>
      </c>
      <c r="AY20" s="44">
        <f t="shared" si="1"/>
        <v>1155</v>
      </c>
      <c r="AZ20" s="73"/>
      <c r="BA20" s="74"/>
      <c r="BB20" s="44">
        <f t="shared" si="2"/>
        <v>1155</v>
      </c>
      <c r="BC20" s="76" t="s">
        <v>82</v>
      </c>
    </row>
    <row r="21" spans="1:55" ht="11.25" customHeight="1">
      <c r="A21" s="31">
        <v>19</v>
      </c>
      <c r="B21" s="76" t="s">
        <v>83</v>
      </c>
      <c r="C21" s="75" t="s">
        <v>76</v>
      </c>
      <c r="D21" s="53"/>
      <c r="E21" s="53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66"/>
      <c r="AI21" s="54">
        <v>12</v>
      </c>
      <c r="AJ21" s="54"/>
      <c r="AK21" s="54"/>
      <c r="AL21" s="54"/>
      <c r="AM21" s="54"/>
      <c r="AN21" s="67"/>
      <c r="AO21" s="54"/>
      <c r="AP21" s="54"/>
      <c r="AQ21" s="39">
        <f t="shared" si="0"/>
        <v>12</v>
      </c>
      <c r="AR21" s="68"/>
      <c r="AS21" s="68"/>
      <c r="AT21" s="69"/>
      <c r="AU21" s="70"/>
      <c r="AV21" s="71"/>
      <c r="AW21" s="72"/>
      <c r="AX21" s="39">
        <f t="shared" si="3"/>
        <v>12</v>
      </c>
      <c r="AY21" s="44">
        <f t="shared" si="1"/>
        <v>210</v>
      </c>
      <c r="AZ21" s="73"/>
      <c r="BA21" s="74"/>
      <c r="BB21" s="44">
        <f t="shared" si="2"/>
        <v>210</v>
      </c>
      <c r="BC21" s="76" t="s">
        <v>83</v>
      </c>
    </row>
    <row r="22" spans="1:55" ht="12.75">
      <c r="A22" s="48">
        <v>20</v>
      </c>
      <c r="B22" s="49" t="s">
        <v>84</v>
      </c>
      <c r="C22" s="33" t="s">
        <v>76</v>
      </c>
      <c r="D22" s="53"/>
      <c r="E22" s="53"/>
      <c r="F22" s="53"/>
      <c r="G22" s="54"/>
      <c r="H22" s="54"/>
      <c r="I22" s="54"/>
      <c r="J22" s="54"/>
      <c r="K22" s="54"/>
      <c r="L22" s="54"/>
      <c r="M22" s="54"/>
      <c r="N22" s="77"/>
      <c r="O22" s="54"/>
      <c r="P22" s="54"/>
      <c r="Q22" s="54"/>
      <c r="R22" s="54">
        <v>2</v>
      </c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66"/>
      <c r="AI22" s="54">
        <v>12</v>
      </c>
      <c r="AJ22" s="54"/>
      <c r="AK22" s="54"/>
      <c r="AL22" s="54"/>
      <c r="AM22" s="54"/>
      <c r="AN22" s="67"/>
      <c r="AO22" s="54"/>
      <c r="AP22" s="54"/>
      <c r="AQ22" s="39">
        <f t="shared" si="0"/>
        <v>14</v>
      </c>
      <c r="AR22" s="68"/>
      <c r="AS22" s="68">
        <v>100</v>
      </c>
      <c r="AT22" s="69"/>
      <c r="AU22" s="70"/>
      <c r="AV22" s="71"/>
      <c r="AW22" s="78"/>
      <c r="AX22" s="39">
        <f t="shared" si="3"/>
        <v>114</v>
      </c>
      <c r="AY22" s="44">
        <f t="shared" si="1"/>
        <v>1995</v>
      </c>
      <c r="AZ22" s="73"/>
      <c r="BA22" s="74"/>
      <c r="BB22" s="44">
        <f t="shared" si="2"/>
        <v>1995</v>
      </c>
      <c r="BC22" s="49" t="s">
        <v>84</v>
      </c>
    </row>
    <row r="23" spans="1:55" ht="12">
      <c r="A23" s="31">
        <v>21</v>
      </c>
      <c r="B23" s="49" t="s">
        <v>85</v>
      </c>
      <c r="C23" s="33" t="s">
        <v>60</v>
      </c>
      <c r="D23" s="53"/>
      <c r="E23" s="53"/>
      <c r="F23" s="53"/>
      <c r="G23" s="54"/>
      <c r="H23" s="54"/>
      <c r="I23" s="54"/>
      <c r="J23" s="54"/>
      <c r="K23" s="54"/>
      <c r="L23" s="54"/>
      <c r="M23" s="54"/>
      <c r="N23" s="77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66"/>
      <c r="AI23" s="54"/>
      <c r="AJ23" s="54"/>
      <c r="AK23" s="54"/>
      <c r="AL23" s="54"/>
      <c r="AM23" s="54"/>
      <c r="AN23" s="67"/>
      <c r="AO23" s="54"/>
      <c r="AP23" s="54"/>
      <c r="AQ23" s="39">
        <f t="shared" si="0"/>
        <v>0</v>
      </c>
      <c r="AR23" s="68"/>
      <c r="AS23" s="68"/>
      <c r="AT23" s="69"/>
      <c r="AU23" s="70"/>
      <c r="AV23" s="71"/>
      <c r="AW23" s="78"/>
      <c r="AX23" s="39">
        <f t="shared" si="3"/>
        <v>0</v>
      </c>
      <c r="AY23" s="44">
        <f t="shared" si="1"/>
        <v>0</v>
      </c>
      <c r="AZ23" s="73"/>
      <c r="BA23" s="74"/>
      <c r="BB23" s="44">
        <f t="shared" si="2"/>
        <v>0</v>
      </c>
      <c r="BC23" s="49" t="s">
        <v>85</v>
      </c>
    </row>
    <row r="24" spans="1:55" ht="12.75">
      <c r="A24" s="48">
        <v>22</v>
      </c>
      <c r="B24" s="49" t="s">
        <v>86</v>
      </c>
      <c r="C24" s="33" t="s">
        <v>81</v>
      </c>
      <c r="D24" s="53"/>
      <c r="E24" s="53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66"/>
      <c r="AI24" s="54">
        <v>12</v>
      </c>
      <c r="AJ24" s="54"/>
      <c r="AK24" s="54"/>
      <c r="AL24" s="54"/>
      <c r="AM24" s="54"/>
      <c r="AN24" s="67"/>
      <c r="AO24" s="54"/>
      <c r="AP24" s="54"/>
      <c r="AQ24" s="39">
        <f t="shared" si="0"/>
        <v>12</v>
      </c>
      <c r="AR24" s="68"/>
      <c r="AS24" s="68">
        <v>10</v>
      </c>
      <c r="AT24" s="69"/>
      <c r="AU24" s="70"/>
      <c r="AV24" s="71"/>
      <c r="AW24" s="78">
        <v>717.5</v>
      </c>
      <c r="AX24" s="39">
        <f t="shared" si="3"/>
        <v>22</v>
      </c>
      <c r="AY24" s="44">
        <f t="shared" si="1"/>
        <v>1102.5</v>
      </c>
      <c r="AZ24" s="73"/>
      <c r="BA24" s="74"/>
      <c r="BB24" s="44">
        <f t="shared" si="2"/>
        <v>1102.5</v>
      </c>
      <c r="BC24" s="49" t="s">
        <v>86</v>
      </c>
    </row>
    <row r="25" spans="1:55" ht="14.25">
      <c r="A25" s="31">
        <v>23</v>
      </c>
      <c r="B25" s="49" t="s">
        <v>87</v>
      </c>
      <c r="C25" s="33" t="s">
        <v>60</v>
      </c>
      <c r="D25" s="53"/>
      <c r="E25" s="53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>
        <v>1</v>
      </c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66"/>
      <c r="AI25" s="54"/>
      <c r="AJ25" s="54"/>
      <c r="AK25" s="54"/>
      <c r="AL25" s="54"/>
      <c r="AM25" s="54"/>
      <c r="AN25" s="67"/>
      <c r="AO25" s="54"/>
      <c r="AP25" s="54"/>
      <c r="AQ25" s="39">
        <f t="shared" si="0"/>
        <v>1</v>
      </c>
      <c r="AR25" s="68"/>
      <c r="AS25" s="68"/>
      <c r="AT25" s="69"/>
      <c r="AU25" s="70"/>
      <c r="AV25" s="71">
        <v>15</v>
      </c>
      <c r="AW25" s="78"/>
      <c r="AX25" s="39">
        <f t="shared" si="3"/>
        <v>16</v>
      </c>
      <c r="AY25" s="44">
        <f t="shared" si="1"/>
        <v>767.5</v>
      </c>
      <c r="AZ25" s="73"/>
      <c r="BA25" s="74"/>
      <c r="BB25" s="44">
        <f t="shared" si="2"/>
        <v>767.5</v>
      </c>
      <c r="BC25" s="49" t="s">
        <v>87</v>
      </c>
    </row>
    <row r="26" spans="1:55" ht="14.25">
      <c r="A26" s="48">
        <v>24</v>
      </c>
      <c r="B26" s="76" t="s">
        <v>88</v>
      </c>
      <c r="C26" s="33" t="s">
        <v>58</v>
      </c>
      <c r="D26" s="53"/>
      <c r="E26" s="53"/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66"/>
      <c r="AI26" s="54"/>
      <c r="AJ26" s="54"/>
      <c r="AK26" s="54"/>
      <c r="AL26" s="54"/>
      <c r="AM26" s="54"/>
      <c r="AN26" s="67"/>
      <c r="AO26" s="54"/>
      <c r="AP26" s="54"/>
      <c r="AQ26" s="39">
        <f t="shared" si="0"/>
        <v>0</v>
      </c>
      <c r="AR26" s="68"/>
      <c r="AS26" s="68"/>
      <c r="AT26" s="69"/>
      <c r="AU26" s="70"/>
      <c r="AV26" s="71"/>
      <c r="AW26" s="78"/>
      <c r="AX26" s="39">
        <f t="shared" si="3"/>
        <v>0</v>
      </c>
      <c r="AY26" s="44">
        <f t="shared" si="1"/>
        <v>0</v>
      </c>
      <c r="AZ26" s="73"/>
      <c r="BA26" s="74"/>
      <c r="BB26" s="44">
        <f t="shared" si="2"/>
        <v>0</v>
      </c>
      <c r="BC26" s="76" t="s">
        <v>88</v>
      </c>
    </row>
    <row r="27" spans="1:55" ht="14.25">
      <c r="A27" s="31">
        <v>25</v>
      </c>
      <c r="B27" s="49" t="s">
        <v>89</v>
      </c>
      <c r="C27" s="33" t="s">
        <v>60</v>
      </c>
      <c r="D27" s="53"/>
      <c r="E27" s="53"/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66"/>
      <c r="AI27" s="54">
        <v>12</v>
      </c>
      <c r="AJ27" s="54"/>
      <c r="AK27" s="54"/>
      <c r="AL27" s="54"/>
      <c r="AM27" s="54"/>
      <c r="AN27" s="67"/>
      <c r="AO27" s="54"/>
      <c r="AP27" s="54"/>
      <c r="AQ27" s="39">
        <f t="shared" si="0"/>
        <v>12</v>
      </c>
      <c r="AR27" s="68"/>
      <c r="AS27" s="68"/>
      <c r="AT27" s="69"/>
      <c r="AU27" s="70"/>
      <c r="AV27" s="71"/>
      <c r="AW27" s="78"/>
      <c r="AX27" s="39">
        <f t="shared" si="3"/>
        <v>12</v>
      </c>
      <c r="AY27" s="44">
        <f t="shared" si="1"/>
        <v>210</v>
      </c>
      <c r="AZ27" s="73"/>
      <c r="BA27" s="74"/>
      <c r="BB27" s="44">
        <f t="shared" si="2"/>
        <v>210</v>
      </c>
      <c r="BC27" s="49" t="s">
        <v>89</v>
      </c>
    </row>
    <row r="28" spans="1:55" ht="12.75">
      <c r="A28" s="48">
        <v>26</v>
      </c>
      <c r="B28" s="49" t="s">
        <v>90</v>
      </c>
      <c r="C28" s="52" t="s">
        <v>58</v>
      </c>
      <c r="D28" s="53"/>
      <c r="E28" s="53"/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66"/>
      <c r="AI28" s="54"/>
      <c r="AJ28" s="54"/>
      <c r="AK28" s="54"/>
      <c r="AL28" s="54"/>
      <c r="AM28" s="54"/>
      <c r="AN28" s="67"/>
      <c r="AO28" s="54"/>
      <c r="AP28" s="54"/>
      <c r="AQ28" s="39">
        <f t="shared" si="0"/>
        <v>0</v>
      </c>
      <c r="AR28" s="68"/>
      <c r="AS28" s="68"/>
      <c r="AT28" s="69"/>
      <c r="AU28" s="70"/>
      <c r="AV28" s="71"/>
      <c r="AW28" s="78"/>
      <c r="AX28" s="39">
        <f t="shared" si="3"/>
        <v>0</v>
      </c>
      <c r="AY28" s="44">
        <f t="shared" si="1"/>
        <v>0</v>
      </c>
      <c r="AZ28" s="73"/>
      <c r="BA28" s="74"/>
      <c r="BB28" s="44">
        <f t="shared" si="2"/>
        <v>0</v>
      </c>
      <c r="BC28" s="49" t="s">
        <v>90</v>
      </c>
    </row>
    <row r="29" spans="1:55" ht="12">
      <c r="A29" s="31">
        <v>27</v>
      </c>
      <c r="B29" s="49" t="s">
        <v>91</v>
      </c>
      <c r="C29" s="75" t="s">
        <v>58</v>
      </c>
      <c r="D29" s="53"/>
      <c r="E29" s="53"/>
      <c r="F29" s="53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>
        <v>1</v>
      </c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66"/>
      <c r="AI29" s="54"/>
      <c r="AJ29" s="54"/>
      <c r="AK29" s="54"/>
      <c r="AL29" s="54"/>
      <c r="AM29" s="54"/>
      <c r="AN29" s="67"/>
      <c r="AO29" s="54"/>
      <c r="AP29" s="54"/>
      <c r="AQ29" s="39">
        <f t="shared" si="0"/>
        <v>1</v>
      </c>
      <c r="AR29" s="68"/>
      <c r="AS29" s="68"/>
      <c r="AT29" s="69"/>
      <c r="AU29" s="70"/>
      <c r="AV29" s="71"/>
      <c r="AW29" s="78"/>
      <c r="AX29" s="39">
        <f t="shared" si="3"/>
        <v>1</v>
      </c>
      <c r="AY29" s="44">
        <f t="shared" si="1"/>
        <v>17.5</v>
      </c>
      <c r="AZ29" s="73"/>
      <c r="BA29" s="74"/>
      <c r="BB29" s="44">
        <f t="shared" si="2"/>
        <v>17.5</v>
      </c>
      <c r="BC29" s="49" t="s">
        <v>91</v>
      </c>
    </row>
    <row r="30" spans="1:55" ht="12.75">
      <c r="A30" s="48">
        <v>28</v>
      </c>
      <c r="B30" s="49" t="s">
        <v>92</v>
      </c>
      <c r="C30" s="75" t="s">
        <v>58</v>
      </c>
      <c r="D30" s="53"/>
      <c r="E30" s="53">
        <v>10</v>
      </c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66"/>
      <c r="AI30" s="54">
        <v>10</v>
      </c>
      <c r="AJ30" s="54"/>
      <c r="AK30" s="54"/>
      <c r="AL30" s="54"/>
      <c r="AM30" s="54"/>
      <c r="AN30" s="67"/>
      <c r="AO30" s="54"/>
      <c r="AP30" s="54"/>
      <c r="AQ30" s="39">
        <f t="shared" si="0"/>
        <v>20</v>
      </c>
      <c r="AR30" s="68"/>
      <c r="AS30" s="68"/>
      <c r="AT30" s="69"/>
      <c r="AU30" s="70">
        <v>7</v>
      </c>
      <c r="AV30" s="71"/>
      <c r="AW30" s="72"/>
      <c r="AX30" s="39">
        <f t="shared" si="3"/>
        <v>27</v>
      </c>
      <c r="AY30" s="44">
        <f t="shared" si="1"/>
        <v>595</v>
      </c>
      <c r="AZ30" s="73"/>
      <c r="BA30" s="74"/>
      <c r="BB30" s="44">
        <f t="shared" si="2"/>
        <v>595</v>
      </c>
      <c r="BC30" s="49" t="s">
        <v>92</v>
      </c>
    </row>
    <row r="31" spans="1:55" ht="12">
      <c r="A31" s="31">
        <v>29</v>
      </c>
      <c r="B31" s="49" t="s">
        <v>93</v>
      </c>
      <c r="C31" s="75" t="s">
        <v>65</v>
      </c>
      <c r="D31" s="53"/>
      <c r="E31" s="53"/>
      <c r="F31" s="5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66"/>
      <c r="AI31" s="54"/>
      <c r="AJ31" s="54"/>
      <c r="AK31" s="54"/>
      <c r="AL31" s="54"/>
      <c r="AM31" s="54"/>
      <c r="AN31" s="67"/>
      <c r="AO31" s="54"/>
      <c r="AP31" s="54"/>
      <c r="AQ31" s="39">
        <f t="shared" si="0"/>
        <v>0</v>
      </c>
      <c r="AR31" s="68"/>
      <c r="AS31" s="68"/>
      <c r="AT31" s="69"/>
      <c r="AU31" s="70"/>
      <c r="AV31" s="71"/>
      <c r="AW31" s="78"/>
      <c r="AX31" s="39">
        <f t="shared" si="3"/>
        <v>0</v>
      </c>
      <c r="AY31" s="44">
        <f t="shared" si="1"/>
        <v>0</v>
      </c>
      <c r="AZ31" s="73"/>
      <c r="BA31" s="74"/>
      <c r="BB31" s="44">
        <f t="shared" si="2"/>
        <v>0</v>
      </c>
      <c r="BC31" s="49" t="s">
        <v>93</v>
      </c>
    </row>
    <row r="32" spans="1:55" ht="12.75">
      <c r="A32" s="48">
        <v>30</v>
      </c>
      <c r="B32" s="49" t="s">
        <v>94</v>
      </c>
      <c r="C32" s="75" t="s">
        <v>76</v>
      </c>
      <c r="D32" s="53"/>
      <c r="E32" s="53"/>
      <c r="F32" s="53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>
        <v>4</v>
      </c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66"/>
      <c r="AI32" s="54"/>
      <c r="AJ32" s="54"/>
      <c r="AK32" s="54"/>
      <c r="AL32" s="54"/>
      <c r="AM32" s="54"/>
      <c r="AN32" s="67"/>
      <c r="AO32" s="54"/>
      <c r="AP32" s="54"/>
      <c r="AQ32" s="39">
        <f t="shared" si="0"/>
        <v>4</v>
      </c>
      <c r="AR32" s="68"/>
      <c r="AS32" s="68"/>
      <c r="AT32" s="69"/>
      <c r="AU32" s="70"/>
      <c r="AV32" s="71"/>
      <c r="AW32" s="78"/>
      <c r="AX32" s="39">
        <f t="shared" si="3"/>
        <v>4</v>
      </c>
      <c r="AY32" s="44">
        <f t="shared" si="1"/>
        <v>70</v>
      </c>
      <c r="AZ32" s="73"/>
      <c r="BA32" s="74"/>
      <c r="BB32" s="44">
        <f t="shared" si="2"/>
        <v>70</v>
      </c>
      <c r="BC32" s="49" t="s">
        <v>94</v>
      </c>
    </row>
    <row r="33" spans="1:55" ht="14.25">
      <c r="A33" s="31">
        <v>31</v>
      </c>
      <c r="B33" s="49" t="s">
        <v>95</v>
      </c>
      <c r="C33" s="75"/>
      <c r="D33" s="53"/>
      <c r="E33" s="53"/>
      <c r="F33" s="5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66"/>
      <c r="AI33" s="54"/>
      <c r="AJ33" s="54"/>
      <c r="AK33" s="54"/>
      <c r="AL33" s="54"/>
      <c r="AM33" s="54"/>
      <c r="AN33" s="67"/>
      <c r="AO33" s="54"/>
      <c r="AP33" s="54"/>
      <c r="AQ33" s="39">
        <f t="shared" si="0"/>
        <v>0</v>
      </c>
      <c r="AR33" s="68"/>
      <c r="AS33" s="68"/>
      <c r="AT33" s="69"/>
      <c r="AU33" s="70"/>
      <c r="AV33" s="71"/>
      <c r="AW33" s="78"/>
      <c r="AX33" s="39">
        <f t="shared" si="3"/>
        <v>0</v>
      </c>
      <c r="AY33" s="44">
        <f t="shared" si="1"/>
        <v>0</v>
      </c>
      <c r="AZ33" s="73"/>
      <c r="BA33" s="74"/>
      <c r="BB33" s="44">
        <f t="shared" si="2"/>
        <v>0</v>
      </c>
      <c r="BC33" s="49" t="s">
        <v>95</v>
      </c>
    </row>
    <row r="34" spans="1:55" ht="14.25">
      <c r="A34" s="48">
        <v>32</v>
      </c>
      <c r="B34" s="76" t="s">
        <v>96</v>
      </c>
      <c r="C34" s="75" t="s">
        <v>81</v>
      </c>
      <c r="D34" s="53"/>
      <c r="E34" s="53"/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66"/>
      <c r="AI34" s="54"/>
      <c r="AJ34" s="54"/>
      <c r="AK34" s="54"/>
      <c r="AL34" s="54"/>
      <c r="AM34" s="54"/>
      <c r="AN34" s="67"/>
      <c r="AO34" s="54"/>
      <c r="AP34" s="54"/>
      <c r="AQ34" s="39">
        <f t="shared" si="0"/>
        <v>0</v>
      </c>
      <c r="AR34" s="68"/>
      <c r="AS34" s="68"/>
      <c r="AT34" s="69"/>
      <c r="AU34" s="70"/>
      <c r="AV34" s="71"/>
      <c r="AW34" s="78"/>
      <c r="AX34" s="39">
        <f t="shared" si="3"/>
        <v>0</v>
      </c>
      <c r="AY34" s="44">
        <f t="shared" si="1"/>
        <v>0</v>
      </c>
      <c r="AZ34" s="73"/>
      <c r="BA34" s="74"/>
      <c r="BB34" s="44">
        <f t="shared" si="2"/>
        <v>0</v>
      </c>
      <c r="BC34" s="76" t="s">
        <v>96</v>
      </c>
    </row>
    <row r="35" spans="1:55" ht="14.25">
      <c r="A35" s="31">
        <v>33</v>
      </c>
      <c r="B35" s="76" t="s">
        <v>97</v>
      </c>
      <c r="C35" s="75" t="s">
        <v>81</v>
      </c>
      <c r="D35" s="53"/>
      <c r="E35" s="53"/>
      <c r="F35" s="53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66"/>
      <c r="AI35" s="54">
        <v>10</v>
      </c>
      <c r="AJ35" s="54"/>
      <c r="AK35" s="54"/>
      <c r="AL35" s="54"/>
      <c r="AM35" s="54"/>
      <c r="AN35" s="67"/>
      <c r="AO35" s="54"/>
      <c r="AP35" s="54"/>
      <c r="AQ35" s="39">
        <f t="shared" si="0"/>
        <v>10</v>
      </c>
      <c r="AR35" s="68"/>
      <c r="AS35" s="68"/>
      <c r="AT35" s="69"/>
      <c r="AU35" s="70"/>
      <c r="AV35" s="71"/>
      <c r="AW35" s="78"/>
      <c r="AX35" s="39">
        <f t="shared" si="3"/>
        <v>10</v>
      </c>
      <c r="AY35" s="44">
        <f t="shared" si="1"/>
        <v>175</v>
      </c>
      <c r="AZ35" s="73"/>
      <c r="BA35" s="74"/>
      <c r="BB35" s="44">
        <f t="shared" si="2"/>
        <v>175</v>
      </c>
      <c r="BC35" s="76" t="s">
        <v>97</v>
      </c>
    </row>
    <row r="36" spans="1:55" ht="14.25">
      <c r="A36" s="48">
        <v>34</v>
      </c>
      <c r="B36" s="76" t="s">
        <v>98</v>
      </c>
      <c r="C36" s="75"/>
      <c r="D36" s="53"/>
      <c r="E36" s="53"/>
      <c r="F36" s="5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66"/>
      <c r="AI36" s="54"/>
      <c r="AJ36" s="54"/>
      <c r="AK36" s="54"/>
      <c r="AL36" s="54"/>
      <c r="AM36" s="54"/>
      <c r="AN36" s="67"/>
      <c r="AO36" s="54"/>
      <c r="AP36" s="54"/>
      <c r="AQ36" s="39"/>
      <c r="AR36" s="68"/>
      <c r="AS36" s="68"/>
      <c r="AT36" s="69"/>
      <c r="AU36" s="70"/>
      <c r="AV36" s="71"/>
      <c r="AW36" s="78"/>
      <c r="AX36" s="39"/>
      <c r="AY36" s="44"/>
      <c r="AZ36" s="73"/>
      <c r="BA36" s="74"/>
      <c r="BB36" s="44"/>
      <c r="BC36" s="76" t="s">
        <v>98</v>
      </c>
    </row>
    <row r="37" spans="1:55" ht="14.25">
      <c r="A37" s="31">
        <v>35</v>
      </c>
      <c r="B37" s="76" t="s">
        <v>99</v>
      </c>
      <c r="C37" s="75" t="s">
        <v>58</v>
      </c>
      <c r="D37" s="53"/>
      <c r="E37" s="53"/>
      <c r="F37" s="53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66"/>
      <c r="AI37" s="54"/>
      <c r="AJ37" s="54"/>
      <c r="AK37" s="54"/>
      <c r="AL37" s="54"/>
      <c r="AM37" s="54"/>
      <c r="AN37" s="67"/>
      <c r="AO37" s="54"/>
      <c r="AP37" s="54"/>
      <c r="AQ37" s="39">
        <f aca="true" t="shared" si="4" ref="AQ37:AQ40">SUM(D37:AP37)</f>
        <v>0</v>
      </c>
      <c r="AR37" s="68"/>
      <c r="AS37" s="68"/>
      <c r="AT37" s="69"/>
      <c r="AU37" s="70"/>
      <c r="AV37" s="71"/>
      <c r="AW37" s="78"/>
      <c r="AX37" s="39">
        <f aca="true" t="shared" si="5" ref="AX37:AX40">SUM(AQ37:AV37)</f>
        <v>0</v>
      </c>
      <c r="AY37" s="44">
        <f aca="true" t="shared" si="6" ref="AY37:AY40">(AQ37*17.5+AS37*17.5+AT37*35+AU37*35+AV37*50)+(AW37)</f>
        <v>0</v>
      </c>
      <c r="AZ37" s="73"/>
      <c r="BA37" s="74"/>
      <c r="BB37" s="44">
        <f aca="true" t="shared" si="7" ref="BB37:BB40">AY37+AZ37+BA37</f>
        <v>0</v>
      </c>
      <c r="BC37" s="76" t="s">
        <v>99</v>
      </c>
    </row>
    <row r="38" spans="1:55" ht="14.25">
      <c r="A38" s="48">
        <v>36</v>
      </c>
      <c r="B38" s="76" t="s">
        <v>100</v>
      </c>
      <c r="C38" s="75" t="s">
        <v>101</v>
      </c>
      <c r="D38" s="53"/>
      <c r="E38" s="53"/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>
        <v>3</v>
      </c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66"/>
      <c r="AI38" s="54">
        <v>10</v>
      </c>
      <c r="AJ38" s="54"/>
      <c r="AK38" s="54"/>
      <c r="AL38" s="54"/>
      <c r="AM38" s="54"/>
      <c r="AN38" s="67"/>
      <c r="AO38" s="54"/>
      <c r="AP38" s="54"/>
      <c r="AQ38" s="39">
        <f t="shared" si="4"/>
        <v>13</v>
      </c>
      <c r="AR38" s="68"/>
      <c r="AS38" s="68"/>
      <c r="AT38" s="69"/>
      <c r="AU38" s="70"/>
      <c r="AV38" s="71"/>
      <c r="AW38" s="78"/>
      <c r="AX38" s="39">
        <f t="shared" si="5"/>
        <v>13</v>
      </c>
      <c r="AY38" s="44">
        <f t="shared" si="6"/>
        <v>227.5</v>
      </c>
      <c r="AZ38" s="73"/>
      <c r="BA38" s="74"/>
      <c r="BB38" s="44">
        <f t="shared" si="7"/>
        <v>227.5</v>
      </c>
      <c r="BC38" s="76" t="s">
        <v>100</v>
      </c>
    </row>
    <row r="39" spans="1:55" ht="14.25">
      <c r="A39" s="31">
        <v>37</v>
      </c>
      <c r="B39" s="76" t="s">
        <v>102</v>
      </c>
      <c r="C39" s="75" t="s">
        <v>60</v>
      </c>
      <c r="D39" s="53"/>
      <c r="E39" s="53"/>
      <c r="F39" s="5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66"/>
      <c r="AI39" s="54"/>
      <c r="AJ39" s="54"/>
      <c r="AK39" s="54"/>
      <c r="AL39" s="54"/>
      <c r="AM39" s="54"/>
      <c r="AN39" s="67"/>
      <c r="AO39" s="54"/>
      <c r="AP39" s="54"/>
      <c r="AQ39" s="39">
        <f t="shared" si="4"/>
        <v>0</v>
      </c>
      <c r="AR39" s="68"/>
      <c r="AS39" s="68"/>
      <c r="AT39" s="69"/>
      <c r="AU39" s="70"/>
      <c r="AV39" s="71"/>
      <c r="AW39" s="78"/>
      <c r="AX39" s="39">
        <f t="shared" si="5"/>
        <v>0</v>
      </c>
      <c r="AY39" s="44">
        <f t="shared" si="6"/>
        <v>0</v>
      </c>
      <c r="AZ39" s="73"/>
      <c r="BA39" s="74"/>
      <c r="BB39" s="44">
        <f t="shared" si="7"/>
        <v>0</v>
      </c>
      <c r="BC39" s="76" t="s">
        <v>102</v>
      </c>
    </row>
    <row r="40" spans="1:55" ht="14.25">
      <c r="A40" s="48">
        <v>38</v>
      </c>
      <c r="B40" s="76" t="s">
        <v>103</v>
      </c>
      <c r="C40" s="75"/>
      <c r="D40" s="53"/>
      <c r="E40" s="53"/>
      <c r="F40" s="53"/>
      <c r="G40" s="54"/>
      <c r="H40" s="54"/>
      <c r="I40" s="54">
        <v>15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66"/>
      <c r="AI40" s="54"/>
      <c r="AJ40" s="54"/>
      <c r="AK40" s="54"/>
      <c r="AL40" s="54"/>
      <c r="AM40" s="54"/>
      <c r="AN40" s="67"/>
      <c r="AO40" s="54"/>
      <c r="AP40" s="54"/>
      <c r="AQ40" s="39">
        <f t="shared" si="4"/>
        <v>15</v>
      </c>
      <c r="AR40" s="68"/>
      <c r="AS40" s="68"/>
      <c r="AT40" s="69"/>
      <c r="AU40" s="70"/>
      <c r="AV40" s="71"/>
      <c r="AW40" s="78"/>
      <c r="AX40" s="39">
        <f t="shared" si="5"/>
        <v>15</v>
      </c>
      <c r="AY40" s="44">
        <f t="shared" si="6"/>
        <v>262.5</v>
      </c>
      <c r="AZ40" s="73"/>
      <c r="BA40" s="74"/>
      <c r="BB40" s="44">
        <f t="shared" si="7"/>
        <v>262.5</v>
      </c>
      <c r="BC40" s="76" t="s">
        <v>103</v>
      </c>
    </row>
    <row r="41" spans="1:55" ht="185.25" customHeight="1">
      <c r="A41" s="79"/>
      <c r="B41" s="16" t="s">
        <v>6</v>
      </c>
      <c r="C41" s="17" t="s">
        <v>7</v>
      </c>
      <c r="D41" s="18" t="s">
        <v>8</v>
      </c>
      <c r="E41" s="18" t="s">
        <v>9</v>
      </c>
      <c r="F41" s="18" t="s">
        <v>10</v>
      </c>
      <c r="G41" s="19" t="s">
        <v>11</v>
      </c>
      <c r="H41" s="19" t="s">
        <v>12</v>
      </c>
      <c r="I41" s="19" t="s">
        <v>13</v>
      </c>
      <c r="J41" s="19" t="s">
        <v>14</v>
      </c>
      <c r="K41" s="19" t="s">
        <v>15</v>
      </c>
      <c r="L41" s="19" t="s">
        <v>16</v>
      </c>
      <c r="M41" s="19" t="s">
        <v>17</v>
      </c>
      <c r="N41" s="19" t="s">
        <v>18</v>
      </c>
      <c r="O41" s="19" t="s">
        <v>19</v>
      </c>
      <c r="P41" s="19" t="s">
        <v>20</v>
      </c>
      <c r="Q41" s="20" t="s">
        <v>21</v>
      </c>
      <c r="R41" s="19" t="s">
        <v>22</v>
      </c>
      <c r="S41" s="19" t="s">
        <v>23</v>
      </c>
      <c r="T41" s="19" t="s">
        <v>24</v>
      </c>
      <c r="U41" s="19" t="s">
        <v>25</v>
      </c>
      <c r="V41" s="19" t="s">
        <v>26</v>
      </c>
      <c r="W41" s="19" t="s">
        <v>27</v>
      </c>
      <c r="X41" s="19" t="s">
        <v>28</v>
      </c>
      <c r="Y41" s="19" t="s">
        <v>29</v>
      </c>
      <c r="Z41" s="19" t="s">
        <v>30</v>
      </c>
      <c r="AA41" s="19" t="s">
        <v>31</v>
      </c>
      <c r="AB41" s="19" t="s">
        <v>32</v>
      </c>
      <c r="AC41" s="19" t="s">
        <v>33</v>
      </c>
      <c r="AD41" s="19" t="s">
        <v>34</v>
      </c>
      <c r="AE41" s="19" t="s">
        <v>35</v>
      </c>
      <c r="AF41" s="19" t="s">
        <v>36</v>
      </c>
      <c r="AG41" s="19" t="s">
        <v>104</v>
      </c>
      <c r="AH41" s="18" t="s">
        <v>38</v>
      </c>
      <c r="AI41" s="19" t="s">
        <v>39</v>
      </c>
      <c r="AJ41" s="19" t="s">
        <v>40</v>
      </c>
      <c r="AK41" s="19" t="s">
        <v>41</v>
      </c>
      <c r="AL41" s="19" t="s">
        <v>42</v>
      </c>
      <c r="AM41" s="21" t="s">
        <v>43</v>
      </c>
      <c r="AN41" s="22" t="s">
        <v>44</v>
      </c>
      <c r="AO41" s="19" t="s">
        <v>45</v>
      </c>
      <c r="AP41" s="21" t="s">
        <v>105</v>
      </c>
      <c r="AQ41" s="22"/>
      <c r="AR41" s="23"/>
      <c r="AS41" s="24" t="s">
        <v>47</v>
      </c>
      <c r="AT41" s="24" t="s">
        <v>48</v>
      </c>
      <c r="AU41" s="25" t="s">
        <v>49</v>
      </c>
      <c r="AV41" s="24" t="s">
        <v>50</v>
      </c>
      <c r="AW41" s="26" t="s">
        <v>51</v>
      </c>
      <c r="AX41" s="39"/>
      <c r="AY41" s="44"/>
      <c r="AZ41" s="29" t="s">
        <v>54</v>
      </c>
      <c r="BA41" s="30" t="s">
        <v>55</v>
      </c>
      <c r="BB41" s="44"/>
      <c r="BC41" s="16" t="s">
        <v>6</v>
      </c>
    </row>
    <row r="42" spans="1:55" ht="12.75">
      <c r="A42" s="48">
        <v>39</v>
      </c>
      <c r="B42" s="2" t="s">
        <v>106</v>
      </c>
      <c r="C42" s="52" t="s">
        <v>81</v>
      </c>
      <c r="D42" s="53"/>
      <c r="E42" s="53"/>
      <c r="F42" s="53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66"/>
      <c r="AI42" s="54"/>
      <c r="AJ42" s="54"/>
      <c r="AK42" s="54"/>
      <c r="AL42" s="54"/>
      <c r="AM42" s="54"/>
      <c r="AN42" s="67"/>
      <c r="AO42" s="54"/>
      <c r="AP42" s="54"/>
      <c r="AQ42" s="39">
        <f aca="true" t="shared" si="8" ref="AQ42:AQ51">SUM(D42:AP42)</f>
        <v>0</v>
      </c>
      <c r="AR42" s="68"/>
      <c r="AS42" s="68">
        <v>21</v>
      </c>
      <c r="AT42" s="69"/>
      <c r="AU42" s="70"/>
      <c r="AV42" s="71"/>
      <c r="AW42" s="72"/>
      <c r="AX42" s="39">
        <f aca="true" t="shared" si="9" ref="AX42:AX51">SUM(AQ42:AV42)</f>
        <v>21</v>
      </c>
      <c r="AY42" s="44">
        <f aca="true" t="shared" si="10" ref="AY42:AY51">(AQ42*17.5+AS42*17.5+AT42*35+AU42*35+AV42*50)+(AW42)</f>
        <v>367.5</v>
      </c>
      <c r="AZ42" s="73"/>
      <c r="BA42" s="74"/>
      <c r="BB42" s="44">
        <f aca="true" t="shared" si="11" ref="BB42:BB51">AY42+AZ42+BA42</f>
        <v>367.5</v>
      </c>
      <c r="BC42" s="2" t="s">
        <v>106</v>
      </c>
    </row>
    <row r="43" spans="1:55" ht="12">
      <c r="A43" s="31">
        <v>40</v>
      </c>
      <c r="B43" s="2" t="s">
        <v>107</v>
      </c>
      <c r="C43" s="52" t="s">
        <v>76</v>
      </c>
      <c r="D43" s="53"/>
      <c r="E43" s="53"/>
      <c r="F43" s="53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66"/>
      <c r="AI43" s="54"/>
      <c r="AJ43" s="54"/>
      <c r="AK43" s="54"/>
      <c r="AL43" s="54"/>
      <c r="AM43" s="54"/>
      <c r="AN43" s="67"/>
      <c r="AO43" s="54"/>
      <c r="AP43" s="54"/>
      <c r="AQ43" s="39">
        <f t="shared" si="8"/>
        <v>0</v>
      </c>
      <c r="AR43" s="68"/>
      <c r="AS43" s="68"/>
      <c r="AT43" s="69"/>
      <c r="AU43" s="70"/>
      <c r="AV43" s="71"/>
      <c r="AW43" s="78"/>
      <c r="AX43" s="39">
        <f t="shared" si="9"/>
        <v>0</v>
      </c>
      <c r="AY43" s="44">
        <f t="shared" si="10"/>
        <v>0</v>
      </c>
      <c r="AZ43" s="73"/>
      <c r="BA43" s="74"/>
      <c r="BB43" s="44">
        <f t="shared" si="11"/>
        <v>0</v>
      </c>
      <c r="BC43" s="2" t="s">
        <v>107</v>
      </c>
    </row>
    <row r="44" spans="1:55" ht="12.75">
      <c r="A44" s="48">
        <v>41</v>
      </c>
      <c r="B44" s="76" t="s">
        <v>108</v>
      </c>
      <c r="C44" s="75" t="s">
        <v>81</v>
      </c>
      <c r="D44" s="53"/>
      <c r="E44" s="53"/>
      <c r="F44" s="53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66"/>
      <c r="AI44" s="54"/>
      <c r="AJ44" s="54"/>
      <c r="AK44" s="54"/>
      <c r="AL44" s="54"/>
      <c r="AM44" s="54"/>
      <c r="AN44" s="67"/>
      <c r="AO44" s="54"/>
      <c r="AP44" s="54"/>
      <c r="AQ44" s="39">
        <f t="shared" si="8"/>
        <v>0</v>
      </c>
      <c r="AR44" s="68"/>
      <c r="AS44" s="68"/>
      <c r="AT44" s="69"/>
      <c r="AU44" s="70"/>
      <c r="AV44" s="71"/>
      <c r="AW44" s="72"/>
      <c r="AX44" s="39">
        <f t="shared" si="9"/>
        <v>0</v>
      </c>
      <c r="AY44" s="44">
        <f t="shared" si="10"/>
        <v>0</v>
      </c>
      <c r="AZ44" s="73"/>
      <c r="BA44" s="74"/>
      <c r="BB44" s="44">
        <f t="shared" si="11"/>
        <v>0</v>
      </c>
      <c r="BC44" s="76" t="s">
        <v>108</v>
      </c>
    </row>
    <row r="45" spans="1:55" ht="12">
      <c r="A45" s="31">
        <v>42</v>
      </c>
      <c r="B45" s="76" t="s">
        <v>109</v>
      </c>
      <c r="C45" s="75" t="s">
        <v>76</v>
      </c>
      <c r="D45" s="53"/>
      <c r="E45" s="53"/>
      <c r="F45" s="53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>
        <v>3</v>
      </c>
      <c r="AC45" s="54"/>
      <c r="AD45" s="54"/>
      <c r="AE45" s="54"/>
      <c r="AF45" s="54"/>
      <c r="AG45" s="54"/>
      <c r="AH45" s="66"/>
      <c r="AI45" s="54">
        <v>10</v>
      </c>
      <c r="AJ45" s="54"/>
      <c r="AK45" s="54"/>
      <c r="AL45" s="54"/>
      <c r="AM45" s="54"/>
      <c r="AN45" s="67"/>
      <c r="AO45" s="54"/>
      <c r="AP45" s="54"/>
      <c r="AQ45" s="39">
        <f t="shared" si="8"/>
        <v>13</v>
      </c>
      <c r="AR45" s="68"/>
      <c r="AS45" s="68"/>
      <c r="AT45" s="69"/>
      <c r="AU45" s="70"/>
      <c r="AV45" s="71"/>
      <c r="AW45" s="72"/>
      <c r="AX45" s="39">
        <f t="shared" si="9"/>
        <v>13</v>
      </c>
      <c r="AY45" s="44">
        <f t="shared" si="10"/>
        <v>227.5</v>
      </c>
      <c r="AZ45" s="73"/>
      <c r="BA45" s="74"/>
      <c r="BB45" s="44">
        <f t="shared" si="11"/>
        <v>227.5</v>
      </c>
      <c r="BC45" s="76" t="s">
        <v>109</v>
      </c>
    </row>
    <row r="46" spans="1:55" ht="12.75">
      <c r="A46" s="48">
        <v>43</v>
      </c>
      <c r="B46" s="2" t="s">
        <v>110</v>
      </c>
      <c r="C46" s="52" t="s">
        <v>65</v>
      </c>
      <c r="D46" s="53"/>
      <c r="E46" s="53"/>
      <c r="F46" s="53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66"/>
      <c r="AI46" s="54"/>
      <c r="AJ46" s="54"/>
      <c r="AK46" s="54"/>
      <c r="AL46" s="54"/>
      <c r="AM46" s="54"/>
      <c r="AN46" s="67"/>
      <c r="AO46" s="54"/>
      <c r="AP46" s="54"/>
      <c r="AQ46" s="39">
        <f t="shared" si="8"/>
        <v>0</v>
      </c>
      <c r="AR46" s="68"/>
      <c r="AS46" s="68"/>
      <c r="AT46" s="69"/>
      <c r="AU46" s="70"/>
      <c r="AV46" s="71"/>
      <c r="AW46" s="78"/>
      <c r="AX46" s="39">
        <f t="shared" si="9"/>
        <v>0</v>
      </c>
      <c r="AY46" s="44">
        <f t="shared" si="10"/>
        <v>0</v>
      </c>
      <c r="AZ46" s="73"/>
      <c r="BA46" s="74"/>
      <c r="BB46" s="44">
        <f t="shared" si="11"/>
        <v>0</v>
      </c>
      <c r="BC46" s="2" t="s">
        <v>110</v>
      </c>
    </row>
    <row r="47" spans="1:55" ht="12">
      <c r="A47" s="31">
        <v>44</v>
      </c>
      <c r="B47" s="2" t="s">
        <v>111</v>
      </c>
      <c r="C47" s="33" t="s">
        <v>65</v>
      </c>
      <c r="D47" s="53"/>
      <c r="E47" s="53"/>
      <c r="F47" s="53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66"/>
      <c r="AI47" s="54"/>
      <c r="AJ47" s="54"/>
      <c r="AK47" s="54"/>
      <c r="AL47" s="54"/>
      <c r="AM47" s="54"/>
      <c r="AN47" s="67"/>
      <c r="AO47" s="54"/>
      <c r="AP47" s="54"/>
      <c r="AQ47" s="39">
        <f t="shared" si="8"/>
        <v>0</v>
      </c>
      <c r="AR47" s="68"/>
      <c r="AS47" s="68"/>
      <c r="AT47" s="69"/>
      <c r="AU47" s="70"/>
      <c r="AV47" s="71"/>
      <c r="AW47" s="78">
        <v>700</v>
      </c>
      <c r="AX47" s="39">
        <f t="shared" si="9"/>
        <v>0</v>
      </c>
      <c r="AY47" s="44">
        <f t="shared" si="10"/>
        <v>700</v>
      </c>
      <c r="AZ47" s="73"/>
      <c r="BA47" s="74"/>
      <c r="BB47" s="44">
        <f t="shared" si="11"/>
        <v>700</v>
      </c>
      <c r="BC47" s="2" t="s">
        <v>111</v>
      </c>
    </row>
    <row r="48" spans="1:55" ht="12.75">
      <c r="A48" s="48">
        <v>45</v>
      </c>
      <c r="B48" s="49" t="s">
        <v>112</v>
      </c>
      <c r="C48" s="75" t="s">
        <v>76</v>
      </c>
      <c r="D48" s="53"/>
      <c r="E48" s="53"/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66"/>
      <c r="AI48" s="54">
        <v>12</v>
      </c>
      <c r="AJ48" s="54"/>
      <c r="AK48" s="54"/>
      <c r="AL48" s="54"/>
      <c r="AM48" s="54"/>
      <c r="AN48" s="67"/>
      <c r="AO48" s="54"/>
      <c r="AP48" s="54"/>
      <c r="AQ48" s="39">
        <f t="shared" si="8"/>
        <v>12</v>
      </c>
      <c r="AR48" s="68"/>
      <c r="AS48" s="68"/>
      <c r="AT48" s="69"/>
      <c r="AU48" s="70"/>
      <c r="AV48" s="71"/>
      <c r="AW48" s="72"/>
      <c r="AX48" s="39">
        <f t="shared" si="9"/>
        <v>12</v>
      </c>
      <c r="AY48" s="44">
        <f t="shared" si="10"/>
        <v>210</v>
      </c>
      <c r="AZ48" s="73"/>
      <c r="BA48" s="74"/>
      <c r="BB48" s="44">
        <f t="shared" si="11"/>
        <v>210</v>
      </c>
      <c r="BC48" s="49" t="s">
        <v>112</v>
      </c>
    </row>
    <row r="49" spans="1:55" ht="12">
      <c r="A49" s="31">
        <v>46</v>
      </c>
      <c r="B49" s="49" t="s">
        <v>113</v>
      </c>
      <c r="C49" s="80" t="s">
        <v>76</v>
      </c>
      <c r="D49" s="53"/>
      <c r="E49" s="53"/>
      <c r="F49" s="53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66"/>
      <c r="AI49" s="54"/>
      <c r="AJ49" s="54"/>
      <c r="AK49" s="54"/>
      <c r="AL49" s="54"/>
      <c r="AM49" s="54"/>
      <c r="AN49" s="67"/>
      <c r="AO49" s="54"/>
      <c r="AP49" s="54"/>
      <c r="AQ49" s="39">
        <f t="shared" si="8"/>
        <v>0</v>
      </c>
      <c r="AR49" s="68"/>
      <c r="AS49" s="68"/>
      <c r="AT49" s="69"/>
      <c r="AU49" s="70">
        <v>6</v>
      </c>
      <c r="AV49" s="71"/>
      <c r="AW49" s="72"/>
      <c r="AX49" s="39">
        <f t="shared" si="9"/>
        <v>6</v>
      </c>
      <c r="AY49" s="44">
        <f t="shared" si="10"/>
        <v>210</v>
      </c>
      <c r="AZ49" s="73"/>
      <c r="BA49" s="74"/>
      <c r="BB49" s="44">
        <f t="shared" si="11"/>
        <v>210</v>
      </c>
      <c r="BC49" s="49" t="s">
        <v>113</v>
      </c>
    </row>
    <row r="50" spans="1:55" ht="12.75">
      <c r="A50" s="48">
        <v>47</v>
      </c>
      <c r="B50" s="49" t="s">
        <v>114</v>
      </c>
      <c r="C50" s="80" t="s">
        <v>60</v>
      </c>
      <c r="D50" s="53"/>
      <c r="E50" s="53"/>
      <c r="F50" s="5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66"/>
      <c r="AI50" s="54"/>
      <c r="AJ50" s="54"/>
      <c r="AK50" s="54"/>
      <c r="AL50" s="54"/>
      <c r="AM50" s="54"/>
      <c r="AN50" s="67"/>
      <c r="AO50" s="54"/>
      <c r="AP50" s="54"/>
      <c r="AQ50" s="39">
        <f t="shared" si="8"/>
        <v>0</v>
      </c>
      <c r="AR50" s="68"/>
      <c r="AS50" s="68"/>
      <c r="AT50" s="69"/>
      <c r="AU50" s="70"/>
      <c r="AV50" s="71"/>
      <c r="AW50" s="72"/>
      <c r="AX50" s="39">
        <f t="shared" si="9"/>
        <v>0</v>
      </c>
      <c r="AY50" s="44">
        <f t="shared" si="10"/>
        <v>0</v>
      </c>
      <c r="AZ50" s="73"/>
      <c r="BA50" s="74"/>
      <c r="BB50" s="44">
        <f t="shared" si="11"/>
        <v>0</v>
      </c>
      <c r="BC50" s="49" t="s">
        <v>114</v>
      </c>
    </row>
    <row r="51" spans="1:55" ht="12">
      <c r="A51" s="31">
        <v>48</v>
      </c>
      <c r="B51" s="49" t="s">
        <v>115</v>
      </c>
      <c r="C51" s="33" t="s">
        <v>76</v>
      </c>
      <c r="D51" s="53"/>
      <c r="E51" s="53"/>
      <c r="F51" s="53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66"/>
      <c r="AI51" s="54">
        <v>12</v>
      </c>
      <c r="AJ51" s="54"/>
      <c r="AK51" s="54"/>
      <c r="AL51" s="54"/>
      <c r="AM51" s="54"/>
      <c r="AN51" s="67"/>
      <c r="AO51" s="54"/>
      <c r="AP51" s="54"/>
      <c r="AQ51" s="39">
        <f t="shared" si="8"/>
        <v>12</v>
      </c>
      <c r="AR51" s="68"/>
      <c r="AS51" s="68"/>
      <c r="AT51" s="69"/>
      <c r="AU51" s="70"/>
      <c r="AV51" s="71"/>
      <c r="AW51" s="72"/>
      <c r="AX51" s="39">
        <f t="shared" si="9"/>
        <v>12</v>
      </c>
      <c r="AY51" s="44">
        <f t="shared" si="10"/>
        <v>210</v>
      </c>
      <c r="AZ51" s="73"/>
      <c r="BA51" s="74"/>
      <c r="BB51" s="44">
        <f t="shared" si="11"/>
        <v>210</v>
      </c>
      <c r="BC51" s="49" t="s">
        <v>115</v>
      </c>
    </row>
    <row r="52" spans="1:55" ht="12.75">
      <c r="A52" s="48">
        <v>49</v>
      </c>
      <c r="B52" s="49" t="s">
        <v>116</v>
      </c>
      <c r="C52" s="33"/>
      <c r="D52" s="53"/>
      <c r="E52" s="53"/>
      <c r="F52" s="53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66"/>
      <c r="AI52" s="54"/>
      <c r="AJ52" s="54"/>
      <c r="AK52" s="54"/>
      <c r="AL52" s="54"/>
      <c r="AM52" s="54"/>
      <c r="AN52" s="67"/>
      <c r="AO52" s="54"/>
      <c r="AP52" s="54"/>
      <c r="AQ52" s="39"/>
      <c r="AR52" s="68"/>
      <c r="AS52" s="68"/>
      <c r="AT52" s="69"/>
      <c r="AU52" s="70"/>
      <c r="AV52" s="71"/>
      <c r="AW52" s="72"/>
      <c r="AX52" s="39"/>
      <c r="AY52" s="44"/>
      <c r="AZ52" s="73"/>
      <c r="BA52" s="74"/>
      <c r="BB52" s="44"/>
      <c r="BC52" s="49" t="s">
        <v>116</v>
      </c>
    </row>
    <row r="53" spans="1:55" ht="12">
      <c r="A53" s="31">
        <v>50</v>
      </c>
      <c r="B53" s="76" t="s">
        <v>117</v>
      </c>
      <c r="C53" s="33" t="s">
        <v>76</v>
      </c>
      <c r="D53" s="53"/>
      <c r="E53" s="53"/>
      <c r="F53" s="53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66"/>
      <c r="AI53" s="54">
        <v>12</v>
      </c>
      <c r="AJ53" s="54"/>
      <c r="AK53" s="54"/>
      <c r="AL53" s="54"/>
      <c r="AM53" s="54"/>
      <c r="AN53" s="67"/>
      <c r="AO53" s="54"/>
      <c r="AP53" s="54"/>
      <c r="AQ53" s="39">
        <f aca="true" t="shared" si="12" ref="AQ53:AQ70">SUM(D53:AP53)</f>
        <v>12</v>
      </c>
      <c r="AR53" s="68"/>
      <c r="AS53" s="68"/>
      <c r="AT53" s="69"/>
      <c r="AU53" s="70"/>
      <c r="AV53" s="71"/>
      <c r="AW53" s="72"/>
      <c r="AX53" s="39">
        <f aca="true" t="shared" si="13" ref="AX53:AX70">SUM(AQ53:AV53)</f>
        <v>12</v>
      </c>
      <c r="AY53" s="44">
        <f aca="true" t="shared" si="14" ref="AY53:AY70">(AQ53*17.5+AS53*17.5+AT53*35+AU53*35+AV53*50)+(AW53)</f>
        <v>210</v>
      </c>
      <c r="AZ53" s="73"/>
      <c r="BA53" s="74"/>
      <c r="BB53" s="44">
        <f aca="true" t="shared" si="15" ref="BB53:BB70">AY53+AZ53+BA53</f>
        <v>210</v>
      </c>
      <c r="BC53" s="76" t="s">
        <v>117</v>
      </c>
    </row>
    <row r="54" spans="1:55" ht="12.75">
      <c r="A54" s="48">
        <v>51</v>
      </c>
      <c r="B54" s="49" t="s">
        <v>118</v>
      </c>
      <c r="C54" s="33" t="s">
        <v>60</v>
      </c>
      <c r="D54" s="53"/>
      <c r="E54" s="53"/>
      <c r="F54" s="5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66"/>
      <c r="AI54" s="54"/>
      <c r="AJ54" s="54"/>
      <c r="AK54" s="54"/>
      <c r="AL54" s="54"/>
      <c r="AM54" s="54"/>
      <c r="AN54" s="67"/>
      <c r="AO54" s="54"/>
      <c r="AP54" s="54"/>
      <c r="AQ54" s="39">
        <f t="shared" si="12"/>
        <v>0</v>
      </c>
      <c r="AR54" s="68"/>
      <c r="AS54" s="68"/>
      <c r="AT54" s="69"/>
      <c r="AU54" s="70"/>
      <c r="AV54" s="71"/>
      <c r="AW54" s="72"/>
      <c r="AX54" s="39">
        <f t="shared" si="13"/>
        <v>0</v>
      </c>
      <c r="AY54" s="44">
        <f t="shared" si="14"/>
        <v>0</v>
      </c>
      <c r="AZ54" s="73"/>
      <c r="BA54" s="74"/>
      <c r="BB54" s="44">
        <f t="shared" si="15"/>
        <v>0</v>
      </c>
      <c r="BC54" s="49" t="s">
        <v>118</v>
      </c>
    </row>
    <row r="55" spans="1:55" ht="12">
      <c r="A55" s="31">
        <v>52</v>
      </c>
      <c r="B55" s="49" t="s">
        <v>119</v>
      </c>
      <c r="C55" s="33" t="s">
        <v>65</v>
      </c>
      <c r="D55" s="53"/>
      <c r="E55" s="53"/>
      <c r="F55" s="53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>
        <v>3</v>
      </c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66"/>
      <c r="AI55" s="54">
        <v>10</v>
      </c>
      <c r="AJ55" s="54"/>
      <c r="AK55" s="54"/>
      <c r="AL55" s="54"/>
      <c r="AM55" s="54"/>
      <c r="AN55" s="67"/>
      <c r="AO55" s="54"/>
      <c r="AP55" s="54"/>
      <c r="AQ55" s="39">
        <f t="shared" si="12"/>
        <v>13</v>
      </c>
      <c r="AR55" s="68"/>
      <c r="AS55" s="68"/>
      <c r="AT55" s="69"/>
      <c r="AU55" s="70"/>
      <c r="AV55" s="71"/>
      <c r="AW55" s="72"/>
      <c r="AX55" s="39">
        <f t="shared" si="13"/>
        <v>13</v>
      </c>
      <c r="AY55" s="44">
        <f t="shared" si="14"/>
        <v>227.5</v>
      </c>
      <c r="AZ55" s="73"/>
      <c r="BA55" s="74"/>
      <c r="BB55" s="44">
        <f t="shared" si="15"/>
        <v>227.5</v>
      </c>
      <c r="BC55" s="49" t="s">
        <v>119</v>
      </c>
    </row>
    <row r="56" spans="1:55" ht="12.75">
      <c r="A56" s="48">
        <v>53</v>
      </c>
      <c r="B56" s="76" t="s">
        <v>120</v>
      </c>
      <c r="C56" s="33" t="s">
        <v>65</v>
      </c>
      <c r="D56" s="53"/>
      <c r="E56" s="53"/>
      <c r="F56" s="5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66"/>
      <c r="AI56" s="54">
        <v>10</v>
      </c>
      <c r="AJ56" s="54"/>
      <c r="AK56" s="54">
        <v>20</v>
      </c>
      <c r="AL56" s="54"/>
      <c r="AM56" s="54"/>
      <c r="AN56" s="67"/>
      <c r="AO56" s="54"/>
      <c r="AP56" s="54"/>
      <c r="AQ56" s="39">
        <f t="shared" si="12"/>
        <v>30</v>
      </c>
      <c r="AR56" s="68"/>
      <c r="AS56" s="68"/>
      <c r="AT56" s="69"/>
      <c r="AU56" s="70"/>
      <c r="AV56" s="71"/>
      <c r="AW56" s="72">
        <v>717.5</v>
      </c>
      <c r="AX56" s="39">
        <f t="shared" si="13"/>
        <v>30</v>
      </c>
      <c r="AY56" s="44">
        <f t="shared" si="14"/>
        <v>1242.5</v>
      </c>
      <c r="AZ56" s="73"/>
      <c r="BA56" s="74"/>
      <c r="BB56" s="44">
        <f t="shared" si="15"/>
        <v>1242.5</v>
      </c>
      <c r="BC56" s="76" t="s">
        <v>120</v>
      </c>
    </row>
    <row r="57" spans="1:55" ht="12">
      <c r="A57" s="31">
        <v>54</v>
      </c>
      <c r="B57" s="2" t="s">
        <v>121</v>
      </c>
      <c r="C57" s="33" t="s">
        <v>65</v>
      </c>
      <c r="D57" s="53"/>
      <c r="E57" s="53"/>
      <c r="F57" s="53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66"/>
      <c r="AI57" s="54"/>
      <c r="AJ57" s="54"/>
      <c r="AK57" s="54"/>
      <c r="AL57" s="54"/>
      <c r="AM57" s="54"/>
      <c r="AN57" s="67"/>
      <c r="AO57" s="54"/>
      <c r="AP57" s="54"/>
      <c r="AQ57" s="39">
        <f t="shared" si="12"/>
        <v>0</v>
      </c>
      <c r="AR57" s="68"/>
      <c r="AS57" s="68"/>
      <c r="AT57" s="69"/>
      <c r="AU57" s="70"/>
      <c r="AV57" s="71"/>
      <c r="AW57" s="72"/>
      <c r="AX57" s="39">
        <f t="shared" si="13"/>
        <v>0</v>
      </c>
      <c r="AY57" s="44">
        <f t="shared" si="14"/>
        <v>0</v>
      </c>
      <c r="AZ57" s="73"/>
      <c r="BA57" s="74"/>
      <c r="BB57" s="44">
        <f t="shared" si="15"/>
        <v>0</v>
      </c>
      <c r="BC57" s="2" t="s">
        <v>121</v>
      </c>
    </row>
    <row r="58" spans="1:55" ht="12.75">
      <c r="A58" s="48">
        <v>55</v>
      </c>
      <c r="B58" s="2" t="s">
        <v>122</v>
      </c>
      <c r="C58" s="52" t="s">
        <v>81</v>
      </c>
      <c r="D58" s="53"/>
      <c r="E58" s="53"/>
      <c r="F58" s="53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77"/>
      <c r="AG58" s="77"/>
      <c r="AH58" s="66"/>
      <c r="AI58" s="54"/>
      <c r="AJ58" s="54"/>
      <c r="AK58" s="54"/>
      <c r="AL58" s="54"/>
      <c r="AM58" s="54"/>
      <c r="AN58" s="67"/>
      <c r="AO58" s="54"/>
      <c r="AP58" s="54"/>
      <c r="AQ58" s="39">
        <f t="shared" si="12"/>
        <v>0</v>
      </c>
      <c r="AR58" s="68"/>
      <c r="AS58" s="68"/>
      <c r="AT58" s="69"/>
      <c r="AU58" s="70"/>
      <c r="AV58" s="71"/>
      <c r="AW58" s="72"/>
      <c r="AX58" s="39">
        <f t="shared" si="13"/>
        <v>0</v>
      </c>
      <c r="AY58" s="44">
        <f t="shared" si="14"/>
        <v>0</v>
      </c>
      <c r="AZ58" s="73"/>
      <c r="BA58" s="74"/>
      <c r="BB58" s="44">
        <f t="shared" si="15"/>
        <v>0</v>
      </c>
      <c r="BC58" s="2" t="s">
        <v>122</v>
      </c>
    </row>
    <row r="59" spans="1:55" ht="12">
      <c r="A59" s="31">
        <v>56</v>
      </c>
      <c r="B59" s="49" t="s">
        <v>123</v>
      </c>
      <c r="C59" s="2" t="s">
        <v>76</v>
      </c>
      <c r="D59" s="53"/>
      <c r="E59" s="53"/>
      <c r="F59" s="53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66"/>
      <c r="AI59" s="54">
        <v>10</v>
      </c>
      <c r="AJ59" s="54"/>
      <c r="AK59" s="54">
        <v>5</v>
      </c>
      <c r="AL59" s="54"/>
      <c r="AM59" s="54"/>
      <c r="AN59" s="67"/>
      <c r="AO59" s="54"/>
      <c r="AP59" s="54"/>
      <c r="AQ59" s="39">
        <f t="shared" si="12"/>
        <v>15</v>
      </c>
      <c r="AR59" s="68"/>
      <c r="AS59" s="68"/>
      <c r="AT59" s="69"/>
      <c r="AU59" s="70"/>
      <c r="AV59" s="71"/>
      <c r="AW59" s="72"/>
      <c r="AX59" s="39">
        <f t="shared" si="13"/>
        <v>15</v>
      </c>
      <c r="AY59" s="44">
        <f t="shared" si="14"/>
        <v>262.5</v>
      </c>
      <c r="AZ59" s="73"/>
      <c r="BA59" s="74"/>
      <c r="BB59" s="44">
        <f t="shared" si="15"/>
        <v>262.5</v>
      </c>
      <c r="BC59" s="49" t="s">
        <v>123</v>
      </c>
    </row>
    <row r="60" spans="1:55" ht="14.25">
      <c r="A60" s="48">
        <v>57</v>
      </c>
      <c r="B60" s="49" t="s">
        <v>124</v>
      </c>
      <c r="C60" s="75" t="s">
        <v>76</v>
      </c>
      <c r="D60" s="53"/>
      <c r="E60" s="53">
        <v>70</v>
      </c>
      <c r="F60" s="53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>
        <v>1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66"/>
      <c r="AI60" s="54">
        <v>10</v>
      </c>
      <c r="AJ60" s="54"/>
      <c r="AK60" s="54"/>
      <c r="AL60" s="54"/>
      <c r="AM60" s="54"/>
      <c r="AN60" s="67"/>
      <c r="AO60" s="54"/>
      <c r="AP60" s="54"/>
      <c r="AQ60" s="39">
        <f t="shared" si="12"/>
        <v>81</v>
      </c>
      <c r="AR60" s="68"/>
      <c r="AS60" s="68"/>
      <c r="AT60" s="69"/>
      <c r="AU60" s="70"/>
      <c r="AV60" s="71"/>
      <c r="AW60" s="72"/>
      <c r="AX60" s="39">
        <f t="shared" si="13"/>
        <v>81</v>
      </c>
      <c r="AY60" s="44">
        <f t="shared" si="14"/>
        <v>1417.5</v>
      </c>
      <c r="AZ60" s="73"/>
      <c r="BA60" s="74"/>
      <c r="BB60" s="44">
        <f t="shared" si="15"/>
        <v>1417.5</v>
      </c>
      <c r="BC60" s="49" t="s">
        <v>124</v>
      </c>
    </row>
    <row r="61" spans="1:55" ht="14.25">
      <c r="A61" s="31">
        <v>58</v>
      </c>
      <c r="B61" s="49" t="s">
        <v>125</v>
      </c>
      <c r="C61" s="52" t="s">
        <v>60</v>
      </c>
      <c r="D61" s="53"/>
      <c r="E61" s="53"/>
      <c r="F61" s="53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>
        <v>3</v>
      </c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66"/>
      <c r="AI61" s="54">
        <v>10</v>
      </c>
      <c r="AJ61" s="54"/>
      <c r="AK61" s="54"/>
      <c r="AL61" s="54"/>
      <c r="AM61" s="54"/>
      <c r="AN61" s="67"/>
      <c r="AO61" s="54"/>
      <c r="AP61" s="54"/>
      <c r="AQ61" s="39">
        <f t="shared" si="12"/>
        <v>13</v>
      </c>
      <c r="AR61" s="68"/>
      <c r="AS61" s="68"/>
      <c r="AT61" s="69"/>
      <c r="AU61" s="70"/>
      <c r="AV61" s="71"/>
      <c r="AW61" s="72"/>
      <c r="AX61" s="39">
        <f t="shared" si="13"/>
        <v>13</v>
      </c>
      <c r="AY61" s="44">
        <f t="shared" si="14"/>
        <v>227.5</v>
      </c>
      <c r="AZ61" s="73"/>
      <c r="BA61" s="74"/>
      <c r="BB61" s="44">
        <f t="shared" si="15"/>
        <v>227.5</v>
      </c>
      <c r="BC61" s="49" t="s">
        <v>125</v>
      </c>
    </row>
    <row r="62" spans="1:55" ht="12.75">
      <c r="A62" s="48">
        <v>59</v>
      </c>
      <c r="B62" s="76" t="s">
        <v>126</v>
      </c>
      <c r="C62" s="52" t="s">
        <v>58</v>
      </c>
      <c r="D62" s="53"/>
      <c r="E62" s="53"/>
      <c r="F62" s="53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>
        <v>2</v>
      </c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66"/>
      <c r="AI62" s="54">
        <v>10</v>
      </c>
      <c r="AJ62" s="54"/>
      <c r="AK62" s="54"/>
      <c r="AL62" s="54"/>
      <c r="AM62" s="54"/>
      <c r="AN62" s="67"/>
      <c r="AO62" s="54"/>
      <c r="AP62" s="54"/>
      <c r="AQ62" s="39">
        <f t="shared" si="12"/>
        <v>12</v>
      </c>
      <c r="AR62" s="68"/>
      <c r="AS62" s="68"/>
      <c r="AT62" s="69"/>
      <c r="AU62" s="70"/>
      <c r="AV62" s="71"/>
      <c r="AW62" s="72"/>
      <c r="AX62" s="39">
        <f t="shared" si="13"/>
        <v>12</v>
      </c>
      <c r="AY62" s="44">
        <f t="shared" si="14"/>
        <v>210</v>
      </c>
      <c r="AZ62" s="81"/>
      <c r="BA62" s="74"/>
      <c r="BB62" s="44">
        <f t="shared" si="15"/>
        <v>210</v>
      </c>
      <c r="BC62" s="76" t="s">
        <v>126</v>
      </c>
    </row>
    <row r="63" spans="1:55" ht="14.25">
      <c r="A63" s="31">
        <v>60</v>
      </c>
      <c r="B63" s="76" t="s">
        <v>127</v>
      </c>
      <c r="C63" s="52" t="s">
        <v>65</v>
      </c>
      <c r="D63" s="53"/>
      <c r="E63" s="53"/>
      <c r="F63" s="53"/>
      <c r="G63" s="54"/>
      <c r="H63" s="54"/>
      <c r="I63" s="54"/>
      <c r="J63" s="54"/>
      <c r="K63" s="54">
        <v>5</v>
      </c>
      <c r="L63" s="54"/>
      <c r="M63" s="54"/>
      <c r="N63" s="54"/>
      <c r="O63" s="54"/>
      <c r="P63" s="54"/>
      <c r="Q63" s="54">
        <v>1</v>
      </c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66"/>
      <c r="AI63" s="54"/>
      <c r="AJ63" s="54"/>
      <c r="AK63" s="54"/>
      <c r="AL63" s="54"/>
      <c r="AM63" s="54"/>
      <c r="AN63" s="67"/>
      <c r="AO63" s="54"/>
      <c r="AP63" s="54"/>
      <c r="AQ63" s="39">
        <f t="shared" si="12"/>
        <v>6</v>
      </c>
      <c r="AR63" s="68"/>
      <c r="AS63" s="68"/>
      <c r="AT63" s="69">
        <v>4</v>
      </c>
      <c r="AU63" s="70"/>
      <c r="AV63" s="71"/>
      <c r="AW63" s="72">
        <v>700</v>
      </c>
      <c r="AX63" s="39">
        <f t="shared" si="13"/>
        <v>10</v>
      </c>
      <c r="AY63" s="44">
        <f t="shared" si="14"/>
        <v>945</v>
      </c>
      <c r="AZ63" s="81"/>
      <c r="BA63" s="74"/>
      <c r="BB63" s="44">
        <f t="shared" si="15"/>
        <v>945</v>
      </c>
      <c r="BC63" s="76" t="s">
        <v>127</v>
      </c>
    </row>
    <row r="64" spans="1:55" ht="12.75">
      <c r="A64" s="48">
        <v>61</v>
      </c>
      <c r="B64" s="76" t="s">
        <v>128</v>
      </c>
      <c r="C64" s="2" t="s">
        <v>81</v>
      </c>
      <c r="D64" s="53"/>
      <c r="E64" s="53"/>
      <c r="F64" s="53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66"/>
      <c r="AI64" s="54">
        <v>10</v>
      </c>
      <c r="AJ64" s="54"/>
      <c r="AK64" s="54"/>
      <c r="AL64" s="54"/>
      <c r="AM64" s="54"/>
      <c r="AN64" s="67"/>
      <c r="AO64" s="54"/>
      <c r="AP64" s="54"/>
      <c r="AQ64" s="39">
        <f t="shared" si="12"/>
        <v>10</v>
      </c>
      <c r="AR64" s="68"/>
      <c r="AS64" s="68"/>
      <c r="AT64" s="69"/>
      <c r="AU64" s="70"/>
      <c r="AV64" s="71"/>
      <c r="AW64" s="72"/>
      <c r="AX64" s="39">
        <f t="shared" si="13"/>
        <v>10</v>
      </c>
      <c r="AY64" s="44">
        <f t="shared" si="14"/>
        <v>175</v>
      </c>
      <c r="AZ64" s="73"/>
      <c r="BA64" s="74"/>
      <c r="BB64" s="44">
        <f t="shared" si="15"/>
        <v>175</v>
      </c>
      <c r="BC64" s="76" t="s">
        <v>128</v>
      </c>
    </row>
    <row r="65" spans="1:55" ht="12">
      <c r="A65" s="31">
        <v>62</v>
      </c>
      <c r="B65" s="76" t="s">
        <v>129</v>
      </c>
      <c r="C65" s="2" t="s">
        <v>60</v>
      </c>
      <c r="D65" s="53"/>
      <c r="E65" s="53"/>
      <c r="F65" s="53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66"/>
      <c r="AI65" s="54"/>
      <c r="AJ65" s="54"/>
      <c r="AK65" s="54"/>
      <c r="AL65" s="54"/>
      <c r="AM65" s="54"/>
      <c r="AN65" s="67"/>
      <c r="AO65" s="54"/>
      <c r="AP65" s="54"/>
      <c r="AQ65" s="39">
        <f t="shared" si="12"/>
        <v>0</v>
      </c>
      <c r="AR65" s="68"/>
      <c r="AS65" s="68"/>
      <c r="AT65" s="69"/>
      <c r="AU65" s="70"/>
      <c r="AV65" s="71"/>
      <c r="AW65" s="72"/>
      <c r="AX65" s="39">
        <f t="shared" si="13"/>
        <v>0</v>
      </c>
      <c r="AY65" s="44">
        <f t="shared" si="14"/>
        <v>0</v>
      </c>
      <c r="AZ65" s="73"/>
      <c r="BA65" s="74"/>
      <c r="BB65" s="44">
        <f t="shared" si="15"/>
        <v>0</v>
      </c>
      <c r="BC65" s="76" t="s">
        <v>129</v>
      </c>
    </row>
    <row r="66" spans="1:55" ht="12.75">
      <c r="A66" s="48">
        <v>63</v>
      </c>
      <c r="B66" s="49" t="s">
        <v>130</v>
      </c>
      <c r="C66" s="2" t="s">
        <v>58</v>
      </c>
      <c r="D66" s="53"/>
      <c r="E66" s="53"/>
      <c r="F66" s="53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66"/>
      <c r="AI66" s="54">
        <v>10</v>
      </c>
      <c r="AJ66" s="54"/>
      <c r="AK66" s="54"/>
      <c r="AL66" s="54"/>
      <c r="AM66" s="54"/>
      <c r="AN66" s="67"/>
      <c r="AO66" s="54"/>
      <c r="AP66" s="54"/>
      <c r="AQ66" s="39">
        <f t="shared" si="12"/>
        <v>10</v>
      </c>
      <c r="AR66" s="68"/>
      <c r="AS66" s="68"/>
      <c r="AT66" s="69"/>
      <c r="AU66" s="70">
        <v>10</v>
      </c>
      <c r="AV66" s="71"/>
      <c r="AW66" s="72"/>
      <c r="AX66" s="39">
        <f t="shared" si="13"/>
        <v>20</v>
      </c>
      <c r="AY66" s="44">
        <f t="shared" si="14"/>
        <v>525</v>
      </c>
      <c r="AZ66" s="73"/>
      <c r="BA66" s="74"/>
      <c r="BB66" s="44">
        <f t="shared" si="15"/>
        <v>525</v>
      </c>
      <c r="BC66" s="49" t="s">
        <v>130</v>
      </c>
    </row>
    <row r="67" spans="1:55" ht="12">
      <c r="A67" s="31">
        <v>64</v>
      </c>
      <c r="B67" s="76" t="s">
        <v>131</v>
      </c>
      <c r="C67" s="2" t="s">
        <v>76</v>
      </c>
      <c r="D67" s="53"/>
      <c r="E67" s="53"/>
      <c r="F67" s="53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66"/>
      <c r="AI67" s="54">
        <v>10</v>
      </c>
      <c r="AJ67" s="54"/>
      <c r="AK67" s="54"/>
      <c r="AL67" s="54"/>
      <c r="AM67" s="54"/>
      <c r="AN67" s="67"/>
      <c r="AO67" s="54"/>
      <c r="AP67" s="54"/>
      <c r="AQ67" s="39">
        <f t="shared" si="12"/>
        <v>10</v>
      </c>
      <c r="AR67" s="68"/>
      <c r="AS67" s="68"/>
      <c r="AT67" s="69"/>
      <c r="AU67" s="70"/>
      <c r="AV67" s="71"/>
      <c r="AW67" s="72"/>
      <c r="AX67" s="39">
        <f t="shared" si="13"/>
        <v>10</v>
      </c>
      <c r="AY67" s="44">
        <f t="shared" si="14"/>
        <v>175</v>
      </c>
      <c r="AZ67" s="73"/>
      <c r="BA67" s="74"/>
      <c r="BB67" s="44">
        <f t="shared" si="15"/>
        <v>175</v>
      </c>
      <c r="BC67" s="76" t="s">
        <v>131</v>
      </c>
    </row>
    <row r="68" spans="1:55" ht="12.75">
      <c r="A68" s="48">
        <v>65</v>
      </c>
      <c r="B68" s="76" t="s">
        <v>132</v>
      </c>
      <c r="C68" s="52" t="s">
        <v>81</v>
      </c>
      <c r="D68" s="53"/>
      <c r="E68" s="53"/>
      <c r="F68" s="53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66"/>
      <c r="AI68" s="54"/>
      <c r="AJ68" s="54"/>
      <c r="AK68" s="54"/>
      <c r="AL68" s="54"/>
      <c r="AM68" s="54"/>
      <c r="AN68" s="67"/>
      <c r="AO68" s="54"/>
      <c r="AP68" s="54"/>
      <c r="AQ68" s="39">
        <f t="shared" si="12"/>
        <v>0</v>
      </c>
      <c r="AR68" s="68"/>
      <c r="AS68" s="68"/>
      <c r="AT68" s="69"/>
      <c r="AU68" s="70"/>
      <c r="AV68" s="71"/>
      <c r="AW68" s="82"/>
      <c r="AX68" s="39">
        <f t="shared" si="13"/>
        <v>0</v>
      </c>
      <c r="AY68" s="44">
        <f t="shared" si="14"/>
        <v>0</v>
      </c>
      <c r="AZ68" s="73"/>
      <c r="BA68" s="74"/>
      <c r="BB68" s="44">
        <f t="shared" si="15"/>
        <v>0</v>
      </c>
      <c r="BC68" s="76" t="s">
        <v>132</v>
      </c>
    </row>
    <row r="69" spans="1:55" ht="12">
      <c r="A69" s="31">
        <v>66</v>
      </c>
      <c r="B69" s="49" t="s">
        <v>133</v>
      </c>
      <c r="C69" s="52" t="s">
        <v>60</v>
      </c>
      <c r="D69" s="53"/>
      <c r="E69" s="53">
        <v>70</v>
      </c>
      <c r="F69" s="53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66"/>
      <c r="AI69" s="54">
        <v>12</v>
      </c>
      <c r="AJ69" s="54"/>
      <c r="AK69" s="54"/>
      <c r="AL69" s="54"/>
      <c r="AM69" s="54"/>
      <c r="AN69" s="67"/>
      <c r="AO69" s="54"/>
      <c r="AP69" s="54"/>
      <c r="AQ69" s="39">
        <f t="shared" si="12"/>
        <v>82</v>
      </c>
      <c r="AR69" s="68"/>
      <c r="AS69" s="68"/>
      <c r="AT69" s="69"/>
      <c r="AU69" s="70"/>
      <c r="AV69" s="71"/>
      <c r="AW69" s="78"/>
      <c r="AX69" s="39">
        <f t="shared" si="13"/>
        <v>82</v>
      </c>
      <c r="AY69" s="44">
        <f t="shared" si="14"/>
        <v>1435</v>
      </c>
      <c r="AZ69" s="73"/>
      <c r="BA69" s="74"/>
      <c r="BB69" s="44">
        <f t="shared" si="15"/>
        <v>1435</v>
      </c>
      <c r="BC69" s="49" t="s">
        <v>133</v>
      </c>
    </row>
    <row r="70" spans="1:55" ht="12.75">
      <c r="A70" s="48">
        <v>67</v>
      </c>
      <c r="B70" s="76" t="s">
        <v>134</v>
      </c>
      <c r="C70" s="83" t="s">
        <v>76</v>
      </c>
      <c r="D70" s="53"/>
      <c r="E70" s="53"/>
      <c r="F70" s="53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>
        <v>5</v>
      </c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66"/>
      <c r="AI70" s="54">
        <v>12</v>
      </c>
      <c r="AJ70" s="54"/>
      <c r="AK70" s="54"/>
      <c r="AL70" s="54"/>
      <c r="AM70" s="54"/>
      <c r="AN70" s="67"/>
      <c r="AO70" s="54"/>
      <c r="AP70" s="54"/>
      <c r="AQ70" s="39">
        <f t="shared" si="12"/>
        <v>17</v>
      </c>
      <c r="AR70" s="68"/>
      <c r="AS70" s="68"/>
      <c r="AT70" s="69"/>
      <c r="AU70" s="70">
        <v>10</v>
      </c>
      <c r="AV70" s="71"/>
      <c r="AW70" s="72"/>
      <c r="AX70" s="39">
        <f t="shared" si="13"/>
        <v>27</v>
      </c>
      <c r="AY70" s="44">
        <f t="shared" si="14"/>
        <v>647.5</v>
      </c>
      <c r="AZ70" s="73"/>
      <c r="BA70" s="74"/>
      <c r="BB70" s="44">
        <f t="shared" si="15"/>
        <v>647.5</v>
      </c>
      <c r="BC70" s="76" t="s">
        <v>134</v>
      </c>
    </row>
    <row r="71" spans="1:55" ht="12">
      <c r="A71" s="31">
        <v>68</v>
      </c>
      <c r="B71" s="76" t="s">
        <v>135</v>
      </c>
      <c r="C71" s="84"/>
      <c r="D71" s="85"/>
      <c r="E71" s="85"/>
      <c r="F71" s="85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7"/>
      <c r="AI71" s="86"/>
      <c r="AJ71" s="86"/>
      <c r="AK71" s="86"/>
      <c r="AL71" s="86"/>
      <c r="AM71" s="86"/>
      <c r="AN71" s="88"/>
      <c r="AO71" s="86"/>
      <c r="AP71" s="86"/>
      <c r="AQ71" s="39"/>
      <c r="AR71" s="89"/>
      <c r="AS71" s="89"/>
      <c r="AT71" s="90"/>
      <c r="AU71" s="91"/>
      <c r="AV71" s="92"/>
      <c r="AW71" s="93"/>
      <c r="AX71" s="39"/>
      <c r="AY71" s="44"/>
      <c r="AZ71" s="94"/>
      <c r="BA71" s="95"/>
      <c r="BB71" s="44"/>
      <c r="BC71" s="76" t="s">
        <v>135</v>
      </c>
    </row>
    <row r="72" spans="1:55" ht="12.75">
      <c r="A72" s="48">
        <v>69</v>
      </c>
      <c r="B72" s="49" t="s">
        <v>136</v>
      </c>
      <c r="C72" s="75" t="s">
        <v>137</v>
      </c>
      <c r="D72" s="85"/>
      <c r="E72" s="85"/>
      <c r="F72" s="85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7"/>
      <c r="AI72" s="86"/>
      <c r="AJ72" s="86"/>
      <c r="AK72" s="86"/>
      <c r="AL72" s="86"/>
      <c r="AM72" s="86"/>
      <c r="AN72" s="88"/>
      <c r="AO72" s="86"/>
      <c r="AP72" s="86"/>
      <c r="AQ72" s="39">
        <f aca="true" t="shared" si="16" ref="AQ72:AQ79">SUM(D72:AP72)</f>
        <v>0</v>
      </c>
      <c r="AR72" s="89"/>
      <c r="AS72" s="89"/>
      <c r="AT72" s="90"/>
      <c r="AU72" s="91"/>
      <c r="AV72" s="92"/>
      <c r="AW72" s="93"/>
      <c r="AX72" s="39">
        <f aca="true" t="shared" si="17" ref="AX72:AX79">SUM(AQ72:AV72)</f>
        <v>0</v>
      </c>
      <c r="AY72" s="44">
        <f aca="true" t="shared" si="18" ref="AY72:AY79">(AQ72*17.5+AS72*17.5+AT72*35+AU72*35+AV72*50)+(AW72)</f>
        <v>0</v>
      </c>
      <c r="AZ72" s="94"/>
      <c r="BA72" s="95"/>
      <c r="BB72" s="44">
        <f aca="true" t="shared" si="19" ref="BB72:BB79">AY72+AZ72+BA72</f>
        <v>0</v>
      </c>
      <c r="BC72" s="49" t="s">
        <v>136</v>
      </c>
    </row>
    <row r="73" spans="1:55" ht="12" customHeight="1">
      <c r="A73" s="31">
        <v>70</v>
      </c>
      <c r="B73" s="49" t="s">
        <v>138</v>
      </c>
      <c r="C73" s="75" t="s">
        <v>139</v>
      </c>
      <c r="D73" s="96"/>
      <c r="E73" s="96"/>
      <c r="F73" s="96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8"/>
      <c r="AI73" s="97">
        <v>10</v>
      </c>
      <c r="AJ73" s="97"/>
      <c r="AK73" s="97"/>
      <c r="AL73" s="97"/>
      <c r="AM73" s="97"/>
      <c r="AN73" s="99"/>
      <c r="AO73" s="97"/>
      <c r="AP73" s="97"/>
      <c r="AQ73" s="39">
        <f t="shared" si="16"/>
        <v>10</v>
      </c>
      <c r="AR73" s="100"/>
      <c r="AS73" s="100"/>
      <c r="AT73" s="101"/>
      <c r="AU73" s="102"/>
      <c r="AV73" s="103"/>
      <c r="AW73" s="104"/>
      <c r="AX73" s="39">
        <f t="shared" si="17"/>
        <v>10</v>
      </c>
      <c r="AY73" s="44">
        <f t="shared" si="18"/>
        <v>175</v>
      </c>
      <c r="AZ73" s="105"/>
      <c r="BA73" s="106"/>
      <c r="BB73" s="44">
        <f t="shared" si="19"/>
        <v>175</v>
      </c>
      <c r="BC73" s="49" t="s">
        <v>138</v>
      </c>
    </row>
    <row r="74" spans="1:55" ht="12" customHeight="1">
      <c r="A74" s="48">
        <v>71</v>
      </c>
      <c r="B74" s="49" t="s">
        <v>140</v>
      </c>
      <c r="C74" s="75" t="s">
        <v>76</v>
      </c>
      <c r="D74" s="85"/>
      <c r="E74" s="85"/>
      <c r="F74" s="85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7"/>
      <c r="AI74" s="86"/>
      <c r="AJ74" s="86"/>
      <c r="AK74" s="86"/>
      <c r="AL74" s="86"/>
      <c r="AM74" s="86"/>
      <c r="AN74" s="88"/>
      <c r="AO74" s="86"/>
      <c r="AP74" s="86"/>
      <c r="AQ74" s="39">
        <f t="shared" si="16"/>
        <v>0</v>
      </c>
      <c r="AR74" s="89"/>
      <c r="AS74" s="89"/>
      <c r="AT74" s="90"/>
      <c r="AU74" s="91"/>
      <c r="AV74" s="92"/>
      <c r="AW74" s="93"/>
      <c r="AX74" s="39">
        <f t="shared" si="17"/>
        <v>0</v>
      </c>
      <c r="AY74" s="44">
        <f t="shared" si="18"/>
        <v>0</v>
      </c>
      <c r="AZ74" s="94"/>
      <c r="BA74" s="95"/>
      <c r="BB74" s="44">
        <f t="shared" si="19"/>
        <v>0</v>
      </c>
      <c r="BC74" s="49" t="s">
        <v>140</v>
      </c>
    </row>
    <row r="75" spans="1:55" ht="12">
      <c r="A75" s="31">
        <v>72</v>
      </c>
      <c r="B75" s="49" t="s">
        <v>141</v>
      </c>
      <c r="C75" s="52" t="s">
        <v>60</v>
      </c>
      <c r="D75" s="53"/>
      <c r="E75" s="53"/>
      <c r="F75" s="53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66"/>
      <c r="AI75" s="54"/>
      <c r="AJ75" s="54"/>
      <c r="AK75" s="54"/>
      <c r="AL75" s="54"/>
      <c r="AM75" s="54"/>
      <c r="AN75" s="67"/>
      <c r="AO75" s="54"/>
      <c r="AP75" s="54"/>
      <c r="AQ75" s="39">
        <f t="shared" si="16"/>
        <v>0</v>
      </c>
      <c r="AR75" s="68"/>
      <c r="AS75" s="68"/>
      <c r="AT75" s="69"/>
      <c r="AU75" s="70"/>
      <c r="AV75" s="71"/>
      <c r="AW75" s="78"/>
      <c r="AX75" s="39">
        <f t="shared" si="17"/>
        <v>0</v>
      </c>
      <c r="AY75" s="44">
        <f t="shared" si="18"/>
        <v>0</v>
      </c>
      <c r="AZ75" s="73"/>
      <c r="BA75" s="74"/>
      <c r="BB75" s="44">
        <f t="shared" si="19"/>
        <v>0</v>
      </c>
      <c r="BC75" s="49" t="s">
        <v>141</v>
      </c>
    </row>
    <row r="76" spans="1:55" ht="12.75">
      <c r="A76" s="48">
        <v>73</v>
      </c>
      <c r="B76" s="49" t="s">
        <v>142</v>
      </c>
      <c r="C76" s="75" t="s">
        <v>76</v>
      </c>
      <c r="D76" s="53"/>
      <c r="E76" s="53"/>
      <c r="F76" s="53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66"/>
      <c r="AI76" s="54"/>
      <c r="AJ76" s="54"/>
      <c r="AK76" s="54"/>
      <c r="AL76" s="54"/>
      <c r="AM76" s="54"/>
      <c r="AN76" s="67"/>
      <c r="AO76" s="54"/>
      <c r="AP76" s="54"/>
      <c r="AQ76" s="39">
        <f t="shared" si="16"/>
        <v>0</v>
      </c>
      <c r="AR76" s="68"/>
      <c r="AS76" s="68">
        <v>71</v>
      </c>
      <c r="AT76" s="69"/>
      <c r="AU76" s="70"/>
      <c r="AV76" s="71"/>
      <c r="AW76" s="78"/>
      <c r="AX76" s="39">
        <f t="shared" si="17"/>
        <v>71</v>
      </c>
      <c r="AY76" s="44">
        <f t="shared" si="18"/>
        <v>1242.5</v>
      </c>
      <c r="AZ76" s="73"/>
      <c r="BA76" s="74"/>
      <c r="BB76" s="44">
        <f t="shared" si="19"/>
        <v>1242.5</v>
      </c>
      <c r="BC76" s="49" t="s">
        <v>142</v>
      </c>
    </row>
    <row r="77" spans="1:55" ht="12">
      <c r="A77" s="31">
        <v>74</v>
      </c>
      <c r="B77" s="49" t="s">
        <v>143</v>
      </c>
      <c r="C77" s="75" t="s">
        <v>60</v>
      </c>
      <c r="D77" s="53"/>
      <c r="E77" s="53"/>
      <c r="F77" s="53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66"/>
      <c r="AI77" s="54"/>
      <c r="AJ77" s="54"/>
      <c r="AK77" s="54"/>
      <c r="AL77" s="54"/>
      <c r="AM77" s="54"/>
      <c r="AN77" s="67"/>
      <c r="AO77" s="54"/>
      <c r="AP77" s="54"/>
      <c r="AQ77" s="39">
        <f t="shared" si="16"/>
        <v>0</v>
      </c>
      <c r="AR77" s="68"/>
      <c r="AS77" s="68"/>
      <c r="AT77" s="69"/>
      <c r="AU77" s="70"/>
      <c r="AV77" s="71">
        <v>10</v>
      </c>
      <c r="AW77" s="78"/>
      <c r="AX77" s="39">
        <f t="shared" si="17"/>
        <v>10</v>
      </c>
      <c r="AY77" s="44">
        <f t="shared" si="18"/>
        <v>500</v>
      </c>
      <c r="AZ77" s="73"/>
      <c r="BA77" s="74"/>
      <c r="BB77" s="44">
        <f t="shared" si="19"/>
        <v>500</v>
      </c>
      <c r="BC77" s="49" t="s">
        <v>143</v>
      </c>
    </row>
    <row r="78" spans="1:55" ht="12.75">
      <c r="A78" s="48">
        <v>75</v>
      </c>
      <c r="B78" s="49" t="s">
        <v>144</v>
      </c>
      <c r="C78" s="52" t="s">
        <v>76</v>
      </c>
      <c r="D78" s="53"/>
      <c r="E78" s="53"/>
      <c r="F78" s="53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>
        <v>5</v>
      </c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66"/>
      <c r="AI78" s="54">
        <v>10</v>
      </c>
      <c r="AJ78" s="54"/>
      <c r="AK78" s="54"/>
      <c r="AL78" s="54"/>
      <c r="AM78" s="54"/>
      <c r="AN78" s="67"/>
      <c r="AO78" s="54"/>
      <c r="AP78" s="54"/>
      <c r="AQ78" s="39">
        <f t="shared" si="16"/>
        <v>15</v>
      </c>
      <c r="AR78" s="68"/>
      <c r="AS78" s="68"/>
      <c r="AT78" s="69"/>
      <c r="AU78" s="70"/>
      <c r="AV78" s="71"/>
      <c r="AW78" s="78"/>
      <c r="AX78" s="39">
        <f t="shared" si="17"/>
        <v>15</v>
      </c>
      <c r="AY78" s="44">
        <f t="shared" si="18"/>
        <v>262.5</v>
      </c>
      <c r="AZ78" s="73"/>
      <c r="BA78" s="74"/>
      <c r="BB78" s="44">
        <f t="shared" si="19"/>
        <v>262.5</v>
      </c>
      <c r="BC78" s="49" t="s">
        <v>144</v>
      </c>
    </row>
    <row r="79" spans="1:55" ht="12.75">
      <c r="A79" s="31">
        <v>76</v>
      </c>
      <c r="B79" s="49" t="s">
        <v>145</v>
      </c>
      <c r="C79" s="75" t="s">
        <v>146</v>
      </c>
      <c r="D79" s="53"/>
      <c r="E79" s="53"/>
      <c r="F79" s="53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66"/>
      <c r="AI79" s="54"/>
      <c r="AJ79" s="54"/>
      <c r="AK79" s="54"/>
      <c r="AL79" s="54"/>
      <c r="AM79" s="54"/>
      <c r="AN79" s="67"/>
      <c r="AO79" s="54"/>
      <c r="AP79" s="54"/>
      <c r="AQ79" s="39">
        <f t="shared" si="16"/>
        <v>0</v>
      </c>
      <c r="AR79" s="68"/>
      <c r="AS79" s="68"/>
      <c r="AT79" s="69"/>
      <c r="AU79" s="70"/>
      <c r="AV79" s="71"/>
      <c r="AW79" s="78"/>
      <c r="AX79" s="39">
        <f t="shared" si="17"/>
        <v>0</v>
      </c>
      <c r="AY79" s="44">
        <f t="shared" si="18"/>
        <v>0</v>
      </c>
      <c r="AZ79" s="73"/>
      <c r="BA79" s="74"/>
      <c r="BB79" s="44">
        <f t="shared" si="19"/>
        <v>0</v>
      </c>
      <c r="BC79" s="49" t="s">
        <v>145</v>
      </c>
    </row>
    <row r="80" spans="1:55" ht="186" customHeight="1">
      <c r="A80" s="9" t="s">
        <v>5</v>
      </c>
      <c r="B80" s="16" t="s">
        <v>6</v>
      </c>
      <c r="C80" s="107"/>
      <c r="D80" s="18" t="s">
        <v>8</v>
      </c>
      <c r="E80" s="18" t="s">
        <v>9</v>
      </c>
      <c r="F80" s="18" t="s">
        <v>10</v>
      </c>
      <c r="G80" s="19" t="s">
        <v>11</v>
      </c>
      <c r="H80" s="19" t="s">
        <v>12</v>
      </c>
      <c r="I80" s="19" t="s">
        <v>13</v>
      </c>
      <c r="J80" s="19" t="s">
        <v>14</v>
      </c>
      <c r="K80" s="19" t="s">
        <v>15</v>
      </c>
      <c r="L80" s="19" t="s">
        <v>16</v>
      </c>
      <c r="M80" s="19" t="s">
        <v>17</v>
      </c>
      <c r="N80" s="19" t="s">
        <v>18</v>
      </c>
      <c r="O80" s="19" t="s">
        <v>19</v>
      </c>
      <c r="P80" s="19" t="s">
        <v>20</v>
      </c>
      <c r="Q80" s="20" t="s">
        <v>21</v>
      </c>
      <c r="R80" s="19" t="s">
        <v>22</v>
      </c>
      <c r="S80" s="19" t="s">
        <v>23</v>
      </c>
      <c r="T80" s="19" t="s">
        <v>24</v>
      </c>
      <c r="U80" s="19" t="s">
        <v>25</v>
      </c>
      <c r="V80" s="19" t="s">
        <v>26</v>
      </c>
      <c r="W80" s="19" t="s">
        <v>27</v>
      </c>
      <c r="X80" s="19" t="s">
        <v>28</v>
      </c>
      <c r="Y80" s="19" t="s">
        <v>29</v>
      </c>
      <c r="Z80" s="19" t="s">
        <v>30</v>
      </c>
      <c r="AA80" s="19" t="s">
        <v>31</v>
      </c>
      <c r="AB80" s="19" t="s">
        <v>32</v>
      </c>
      <c r="AC80" s="19" t="s">
        <v>33</v>
      </c>
      <c r="AD80" s="19" t="s">
        <v>34</v>
      </c>
      <c r="AE80" s="19" t="s">
        <v>35</v>
      </c>
      <c r="AF80" s="19" t="s">
        <v>36</v>
      </c>
      <c r="AG80" s="19" t="s">
        <v>104</v>
      </c>
      <c r="AH80" s="18" t="s">
        <v>38</v>
      </c>
      <c r="AI80" s="19" t="s">
        <v>39</v>
      </c>
      <c r="AJ80" s="19" t="s">
        <v>40</v>
      </c>
      <c r="AK80" s="19" t="s">
        <v>41</v>
      </c>
      <c r="AL80" s="19" t="s">
        <v>42</v>
      </c>
      <c r="AM80" s="21" t="s">
        <v>43</v>
      </c>
      <c r="AN80" s="22" t="s">
        <v>44</v>
      </c>
      <c r="AO80" s="19" t="s">
        <v>45</v>
      </c>
      <c r="AP80" s="21" t="s">
        <v>105</v>
      </c>
      <c r="AQ80" s="22"/>
      <c r="AR80" s="23"/>
      <c r="AS80" s="24" t="s">
        <v>47</v>
      </c>
      <c r="AT80" s="24" t="s">
        <v>48</v>
      </c>
      <c r="AU80" s="25" t="s">
        <v>49</v>
      </c>
      <c r="AV80" s="24" t="s">
        <v>50</v>
      </c>
      <c r="AW80" s="26" t="s">
        <v>51</v>
      </c>
      <c r="AX80" s="39"/>
      <c r="AY80" s="44"/>
      <c r="AZ80" s="29" t="s">
        <v>54</v>
      </c>
      <c r="BA80" s="30" t="s">
        <v>55</v>
      </c>
      <c r="BB80" s="44"/>
      <c r="BC80" s="16" t="s">
        <v>6</v>
      </c>
    </row>
    <row r="81" spans="1:55" ht="12">
      <c r="A81" s="108">
        <v>77</v>
      </c>
      <c r="B81" s="49" t="s">
        <v>147</v>
      </c>
      <c r="C81" s="75" t="s">
        <v>60</v>
      </c>
      <c r="D81" s="53"/>
      <c r="E81" s="53"/>
      <c r="F81" s="53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66"/>
      <c r="AI81" s="54"/>
      <c r="AJ81" s="54"/>
      <c r="AK81" s="54"/>
      <c r="AL81" s="54"/>
      <c r="AM81" s="54"/>
      <c r="AN81" s="67"/>
      <c r="AO81" s="54"/>
      <c r="AP81" s="54"/>
      <c r="AQ81" s="39">
        <f aca="true" t="shared" si="20" ref="AQ81:AQ97">SUM(D81:AP81)</f>
        <v>0</v>
      </c>
      <c r="AR81" s="68"/>
      <c r="AS81" s="68"/>
      <c r="AT81" s="69"/>
      <c r="AU81" s="70"/>
      <c r="AV81" s="71"/>
      <c r="AW81" s="78"/>
      <c r="AX81" s="39">
        <f aca="true" t="shared" si="21" ref="AX81:AX97">SUM(AQ81:AV81)</f>
        <v>0</v>
      </c>
      <c r="AY81" s="44">
        <f aca="true" t="shared" si="22" ref="AY81:AY97">(AQ81*17.5+AS81*17.5+AT81*35+AU81*35+AV81*50)+(AW81)</f>
        <v>0</v>
      </c>
      <c r="AZ81" s="73"/>
      <c r="BA81" s="74"/>
      <c r="BB81" s="44">
        <f aca="true" t="shared" si="23" ref="BB81:BB97">AY81+AZ81+BA81</f>
        <v>0</v>
      </c>
      <c r="BC81" s="49" t="s">
        <v>147</v>
      </c>
    </row>
    <row r="82" spans="1:55" ht="12">
      <c r="A82" s="108">
        <v>78</v>
      </c>
      <c r="B82" s="49" t="s">
        <v>148</v>
      </c>
      <c r="C82" s="52" t="s">
        <v>81</v>
      </c>
      <c r="D82" s="53"/>
      <c r="E82" s="53"/>
      <c r="F82" s="53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66"/>
      <c r="AI82" s="54"/>
      <c r="AJ82" s="54"/>
      <c r="AK82" s="54"/>
      <c r="AL82" s="54"/>
      <c r="AM82" s="54"/>
      <c r="AN82" s="67"/>
      <c r="AO82" s="54"/>
      <c r="AP82" s="54"/>
      <c r="AQ82" s="39">
        <f t="shared" si="20"/>
        <v>0</v>
      </c>
      <c r="AR82" s="68"/>
      <c r="AS82" s="68"/>
      <c r="AT82" s="69"/>
      <c r="AU82" s="70"/>
      <c r="AV82" s="71"/>
      <c r="AW82" s="78"/>
      <c r="AX82" s="39">
        <f t="shared" si="21"/>
        <v>0</v>
      </c>
      <c r="AY82" s="44">
        <f t="shared" si="22"/>
        <v>0</v>
      </c>
      <c r="AZ82" s="73"/>
      <c r="BA82" s="74"/>
      <c r="BB82" s="44">
        <f t="shared" si="23"/>
        <v>0</v>
      </c>
      <c r="BC82" s="49" t="s">
        <v>148</v>
      </c>
    </row>
    <row r="83" spans="1:55" ht="12">
      <c r="A83" s="108">
        <v>79</v>
      </c>
      <c r="B83" s="49" t="s">
        <v>149</v>
      </c>
      <c r="C83" s="52" t="s">
        <v>76</v>
      </c>
      <c r="D83" s="53"/>
      <c r="E83" s="53"/>
      <c r="F83" s="53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66"/>
      <c r="AI83" s="54"/>
      <c r="AJ83" s="54"/>
      <c r="AK83" s="54"/>
      <c r="AL83" s="54"/>
      <c r="AM83" s="54"/>
      <c r="AN83" s="67"/>
      <c r="AO83" s="54"/>
      <c r="AP83" s="54"/>
      <c r="AQ83" s="39">
        <f t="shared" si="20"/>
        <v>0</v>
      </c>
      <c r="AR83" s="68"/>
      <c r="AS83" s="68"/>
      <c r="AT83" s="69"/>
      <c r="AU83" s="70"/>
      <c r="AV83" s="71"/>
      <c r="AW83" s="78"/>
      <c r="AX83" s="39">
        <f t="shared" si="21"/>
        <v>0</v>
      </c>
      <c r="AY83" s="44">
        <f t="shared" si="22"/>
        <v>0</v>
      </c>
      <c r="AZ83" s="109"/>
      <c r="BA83" s="74"/>
      <c r="BB83" s="44">
        <f t="shared" si="23"/>
        <v>0</v>
      </c>
      <c r="BC83" s="49" t="s">
        <v>149</v>
      </c>
    </row>
    <row r="84" spans="1:55" ht="14.25">
      <c r="A84" s="108">
        <v>80</v>
      </c>
      <c r="B84" s="2" t="s">
        <v>150</v>
      </c>
      <c r="C84" s="75" t="s">
        <v>58</v>
      </c>
      <c r="D84" s="53"/>
      <c r="E84" s="53"/>
      <c r="F84" s="53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66"/>
      <c r="AI84" s="54">
        <v>12</v>
      </c>
      <c r="AJ84" s="54"/>
      <c r="AK84" s="54"/>
      <c r="AL84" s="54"/>
      <c r="AM84" s="54"/>
      <c r="AN84" s="67"/>
      <c r="AO84" s="54"/>
      <c r="AP84" s="54"/>
      <c r="AQ84" s="39">
        <f t="shared" si="20"/>
        <v>12</v>
      </c>
      <c r="AR84" s="68"/>
      <c r="AS84" s="68"/>
      <c r="AT84" s="69"/>
      <c r="AU84" s="70"/>
      <c r="AV84" s="71"/>
      <c r="AW84" s="110"/>
      <c r="AX84" s="39">
        <f t="shared" si="21"/>
        <v>12</v>
      </c>
      <c r="AY84" s="44">
        <f t="shared" si="22"/>
        <v>210</v>
      </c>
      <c r="AZ84" s="73"/>
      <c r="BA84" s="74"/>
      <c r="BB84" s="44">
        <f t="shared" si="23"/>
        <v>210</v>
      </c>
      <c r="BC84" s="2" t="s">
        <v>150</v>
      </c>
    </row>
    <row r="85" spans="1:55" ht="14.25">
      <c r="A85" s="108">
        <v>81</v>
      </c>
      <c r="B85" s="2" t="s">
        <v>151</v>
      </c>
      <c r="C85" s="2" t="s">
        <v>58</v>
      </c>
      <c r="D85" s="53"/>
      <c r="E85" s="53"/>
      <c r="F85" s="53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>
        <v>3</v>
      </c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66"/>
      <c r="AI85" s="54"/>
      <c r="AJ85" s="54"/>
      <c r="AK85" s="54"/>
      <c r="AL85" s="54"/>
      <c r="AM85" s="54"/>
      <c r="AN85" s="67"/>
      <c r="AO85" s="54"/>
      <c r="AP85" s="54"/>
      <c r="AQ85" s="39">
        <f t="shared" si="20"/>
        <v>3</v>
      </c>
      <c r="AR85" s="68"/>
      <c r="AS85" s="68"/>
      <c r="AT85" s="69"/>
      <c r="AU85" s="70"/>
      <c r="AV85" s="71"/>
      <c r="AW85" s="110"/>
      <c r="AX85" s="39">
        <f t="shared" si="21"/>
        <v>3</v>
      </c>
      <c r="AY85" s="44">
        <f t="shared" si="22"/>
        <v>52.5</v>
      </c>
      <c r="AZ85" s="73"/>
      <c r="BA85" s="74"/>
      <c r="BB85" s="44">
        <f t="shared" si="23"/>
        <v>52.5</v>
      </c>
      <c r="BC85" s="2" t="s">
        <v>151</v>
      </c>
    </row>
    <row r="86" spans="1:55" ht="12">
      <c r="A86" s="108">
        <v>82</v>
      </c>
      <c r="B86" s="2" t="s">
        <v>152</v>
      </c>
      <c r="C86" s="2" t="s">
        <v>60</v>
      </c>
      <c r="D86" s="53"/>
      <c r="E86" s="53"/>
      <c r="F86" s="53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66"/>
      <c r="AI86" s="54"/>
      <c r="AJ86" s="54"/>
      <c r="AK86" s="54"/>
      <c r="AL86" s="54"/>
      <c r="AM86" s="54"/>
      <c r="AN86" s="67"/>
      <c r="AO86" s="54"/>
      <c r="AP86" s="54"/>
      <c r="AQ86" s="39">
        <f t="shared" si="20"/>
        <v>0</v>
      </c>
      <c r="AR86" s="68"/>
      <c r="AS86" s="68"/>
      <c r="AT86" s="69"/>
      <c r="AU86" s="70"/>
      <c r="AV86" s="71"/>
      <c r="AW86" s="110"/>
      <c r="AX86" s="39">
        <f t="shared" si="21"/>
        <v>0</v>
      </c>
      <c r="AY86" s="44">
        <f t="shared" si="22"/>
        <v>0</v>
      </c>
      <c r="AZ86" s="73"/>
      <c r="BA86" s="74"/>
      <c r="BB86" s="44">
        <f t="shared" si="23"/>
        <v>0</v>
      </c>
      <c r="BC86" s="2" t="s">
        <v>152</v>
      </c>
    </row>
    <row r="87" spans="1:55" ht="14.25">
      <c r="A87" s="108">
        <v>83</v>
      </c>
      <c r="B87" s="49" t="s">
        <v>153</v>
      </c>
      <c r="C87" s="52" t="s">
        <v>65</v>
      </c>
      <c r="D87" s="53"/>
      <c r="E87" s="53"/>
      <c r="F87" s="53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>
        <v>3</v>
      </c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66"/>
      <c r="AI87" s="54"/>
      <c r="AJ87" s="54"/>
      <c r="AK87" s="54"/>
      <c r="AL87" s="54"/>
      <c r="AM87" s="54"/>
      <c r="AN87" s="67"/>
      <c r="AO87" s="54"/>
      <c r="AP87" s="54"/>
      <c r="AQ87" s="39">
        <f t="shared" si="20"/>
        <v>3</v>
      </c>
      <c r="AR87" s="68"/>
      <c r="AS87" s="68"/>
      <c r="AT87" s="69"/>
      <c r="AU87" s="70"/>
      <c r="AV87" s="71"/>
      <c r="AW87" s="110"/>
      <c r="AX87" s="39">
        <f t="shared" si="21"/>
        <v>3</v>
      </c>
      <c r="AY87" s="44">
        <f t="shared" si="22"/>
        <v>52.5</v>
      </c>
      <c r="AZ87" s="73"/>
      <c r="BA87" s="74"/>
      <c r="BB87" s="44">
        <f t="shared" si="23"/>
        <v>52.5</v>
      </c>
      <c r="BC87" s="49" t="s">
        <v>153</v>
      </c>
    </row>
    <row r="88" spans="1:55" ht="12">
      <c r="A88" s="108">
        <v>84</v>
      </c>
      <c r="B88" s="49" t="s">
        <v>154</v>
      </c>
      <c r="C88" s="75" t="s">
        <v>137</v>
      </c>
      <c r="D88" s="53"/>
      <c r="E88" s="53"/>
      <c r="F88" s="53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66"/>
      <c r="AI88" s="54">
        <v>10</v>
      </c>
      <c r="AJ88" s="54"/>
      <c r="AK88" s="54"/>
      <c r="AL88" s="54"/>
      <c r="AM88" s="54"/>
      <c r="AN88" s="67"/>
      <c r="AO88" s="54"/>
      <c r="AP88" s="54"/>
      <c r="AQ88" s="39">
        <f t="shared" si="20"/>
        <v>10</v>
      </c>
      <c r="AR88" s="68"/>
      <c r="AS88" s="68"/>
      <c r="AT88" s="69"/>
      <c r="AU88" s="70"/>
      <c r="AV88" s="71"/>
      <c r="AW88" s="110"/>
      <c r="AX88" s="39">
        <f t="shared" si="21"/>
        <v>10</v>
      </c>
      <c r="AY88" s="44">
        <f t="shared" si="22"/>
        <v>175</v>
      </c>
      <c r="AZ88" s="73"/>
      <c r="BA88" s="74"/>
      <c r="BB88" s="44">
        <f t="shared" si="23"/>
        <v>175</v>
      </c>
      <c r="BC88" s="49" t="s">
        <v>154</v>
      </c>
    </row>
    <row r="89" spans="1:55" ht="14.25">
      <c r="A89" s="108">
        <v>85</v>
      </c>
      <c r="B89" s="49" t="s">
        <v>155</v>
      </c>
      <c r="C89" s="75" t="s">
        <v>76</v>
      </c>
      <c r="D89" s="53"/>
      <c r="E89" s="53"/>
      <c r="F89" s="53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66"/>
      <c r="AI89" s="54">
        <v>10</v>
      </c>
      <c r="AJ89" s="54"/>
      <c r="AK89" s="54"/>
      <c r="AL89" s="54"/>
      <c r="AM89" s="54"/>
      <c r="AN89" s="67"/>
      <c r="AO89" s="54"/>
      <c r="AP89" s="54"/>
      <c r="AQ89" s="39">
        <f t="shared" si="20"/>
        <v>10</v>
      </c>
      <c r="AR89" s="68"/>
      <c r="AS89" s="68"/>
      <c r="AT89" s="69"/>
      <c r="AU89" s="70"/>
      <c r="AV89" s="71"/>
      <c r="AW89" s="110"/>
      <c r="AX89" s="39">
        <f t="shared" si="21"/>
        <v>10</v>
      </c>
      <c r="AY89" s="44">
        <f t="shared" si="22"/>
        <v>175</v>
      </c>
      <c r="AZ89" s="73"/>
      <c r="BA89" s="74"/>
      <c r="BB89" s="44">
        <f t="shared" si="23"/>
        <v>175</v>
      </c>
      <c r="BC89" s="49" t="s">
        <v>155</v>
      </c>
    </row>
    <row r="90" spans="1:55" ht="14.25">
      <c r="A90" s="108">
        <v>86</v>
      </c>
      <c r="B90" s="76" t="s">
        <v>156</v>
      </c>
      <c r="C90" s="52" t="s">
        <v>60</v>
      </c>
      <c r="D90" s="53"/>
      <c r="E90" s="53"/>
      <c r="F90" s="53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66"/>
      <c r="AI90" s="54"/>
      <c r="AJ90" s="54"/>
      <c r="AK90" s="54"/>
      <c r="AL90" s="54"/>
      <c r="AM90" s="54"/>
      <c r="AN90" s="67"/>
      <c r="AO90" s="54"/>
      <c r="AP90" s="54"/>
      <c r="AQ90" s="39">
        <f t="shared" si="20"/>
        <v>0</v>
      </c>
      <c r="AR90" s="68"/>
      <c r="AS90" s="68"/>
      <c r="AT90" s="69"/>
      <c r="AU90" s="70"/>
      <c r="AV90" s="71"/>
      <c r="AW90" s="78"/>
      <c r="AX90" s="39">
        <f t="shared" si="21"/>
        <v>0</v>
      </c>
      <c r="AY90" s="44">
        <f t="shared" si="22"/>
        <v>0</v>
      </c>
      <c r="AZ90" s="73"/>
      <c r="BA90" s="74"/>
      <c r="BB90" s="44">
        <f t="shared" si="23"/>
        <v>0</v>
      </c>
      <c r="BC90" s="76" t="s">
        <v>156</v>
      </c>
    </row>
    <row r="91" spans="1:55" ht="12">
      <c r="A91" s="108">
        <v>87</v>
      </c>
      <c r="B91" s="76" t="s">
        <v>157</v>
      </c>
      <c r="C91" s="75" t="s">
        <v>158</v>
      </c>
      <c r="D91" s="53"/>
      <c r="E91" s="53">
        <v>70</v>
      </c>
      <c r="F91" s="53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66"/>
      <c r="AI91" s="54"/>
      <c r="AJ91" s="54"/>
      <c r="AK91" s="54"/>
      <c r="AL91" s="54"/>
      <c r="AM91" s="54"/>
      <c r="AN91" s="67"/>
      <c r="AO91" s="54"/>
      <c r="AP91" s="54"/>
      <c r="AQ91" s="39">
        <f t="shared" si="20"/>
        <v>70</v>
      </c>
      <c r="AR91" s="68"/>
      <c r="AS91" s="68"/>
      <c r="AT91" s="69"/>
      <c r="AU91" s="70"/>
      <c r="AV91" s="71"/>
      <c r="AW91" s="78"/>
      <c r="AX91" s="39">
        <f t="shared" si="21"/>
        <v>70</v>
      </c>
      <c r="AY91" s="44">
        <f t="shared" si="22"/>
        <v>1225</v>
      </c>
      <c r="AZ91" s="73"/>
      <c r="BA91" s="74"/>
      <c r="BB91" s="44">
        <f t="shared" si="23"/>
        <v>1225</v>
      </c>
      <c r="BC91" s="76" t="s">
        <v>157</v>
      </c>
    </row>
    <row r="92" spans="1:55" ht="12">
      <c r="A92" s="108">
        <v>88</v>
      </c>
      <c r="B92" s="76" t="s">
        <v>159</v>
      </c>
      <c r="C92" s="75" t="s">
        <v>58</v>
      </c>
      <c r="D92" s="53"/>
      <c r="E92" s="53"/>
      <c r="F92" s="53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66"/>
      <c r="AI92" s="54">
        <v>12</v>
      </c>
      <c r="AJ92" s="54"/>
      <c r="AK92" s="54"/>
      <c r="AL92" s="54"/>
      <c r="AM92" s="54"/>
      <c r="AN92" s="67"/>
      <c r="AO92" s="54"/>
      <c r="AP92" s="54"/>
      <c r="AQ92" s="39">
        <f t="shared" si="20"/>
        <v>12</v>
      </c>
      <c r="AR92" s="68"/>
      <c r="AS92" s="68">
        <v>10</v>
      </c>
      <c r="AT92" s="69"/>
      <c r="AU92" s="70"/>
      <c r="AV92" s="71"/>
      <c r="AW92" s="78"/>
      <c r="AX92" s="39">
        <f t="shared" si="21"/>
        <v>22</v>
      </c>
      <c r="AY92" s="44">
        <f t="shared" si="22"/>
        <v>385</v>
      </c>
      <c r="AZ92" s="73"/>
      <c r="BA92" s="74"/>
      <c r="BB92" s="44">
        <f t="shared" si="23"/>
        <v>385</v>
      </c>
      <c r="BC92" s="76" t="s">
        <v>159</v>
      </c>
    </row>
    <row r="93" spans="1:55" ht="12">
      <c r="A93" s="108">
        <v>89</v>
      </c>
      <c r="B93" s="76" t="s">
        <v>160</v>
      </c>
      <c r="C93" s="75" t="s">
        <v>65</v>
      </c>
      <c r="D93" s="53"/>
      <c r="E93" s="53"/>
      <c r="F93" s="53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66"/>
      <c r="AI93" s="54"/>
      <c r="AJ93" s="54"/>
      <c r="AK93" s="54"/>
      <c r="AL93" s="54"/>
      <c r="AM93" s="54"/>
      <c r="AN93" s="67"/>
      <c r="AO93" s="54"/>
      <c r="AP93" s="54"/>
      <c r="AQ93" s="39">
        <f t="shared" si="20"/>
        <v>0</v>
      </c>
      <c r="AR93" s="68"/>
      <c r="AS93" s="68"/>
      <c r="AT93" s="69"/>
      <c r="AU93" s="70"/>
      <c r="AV93" s="71"/>
      <c r="AW93" s="78"/>
      <c r="AX93" s="39">
        <f t="shared" si="21"/>
        <v>0</v>
      </c>
      <c r="AY93" s="44">
        <f t="shared" si="22"/>
        <v>0</v>
      </c>
      <c r="AZ93" s="73"/>
      <c r="BA93" s="74"/>
      <c r="BB93" s="44">
        <f t="shared" si="23"/>
        <v>0</v>
      </c>
      <c r="BC93" s="76" t="s">
        <v>160</v>
      </c>
    </row>
    <row r="94" spans="1:55" ht="12">
      <c r="A94" s="108">
        <v>90</v>
      </c>
      <c r="B94" s="76" t="s">
        <v>161</v>
      </c>
      <c r="C94" s="75" t="s">
        <v>58</v>
      </c>
      <c r="D94" s="53"/>
      <c r="E94" s="53"/>
      <c r="F94" s="53"/>
      <c r="G94" s="54"/>
      <c r="H94" s="54"/>
      <c r="I94" s="54"/>
      <c r="J94" s="54"/>
      <c r="K94" s="54">
        <v>5</v>
      </c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66"/>
      <c r="AI94" s="54"/>
      <c r="AJ94" s="54"/>
      <c r="AK94" s="54"/>
      <c r="AL94" s="54"/>
      <c r="AM94" s="54"/>
      <c r="AN94" s="67"/>
      <c r="AO94" s="54"/>
      <c r="AP94" s="54"/>
      <c r="AQ94" s="39">
        <f t="shared" si="20"/>
        <v>5</v>
      </c>
      <c r="AR94" s="68"/>
      <c r="AS94" s="68">
        <v>5</v>
      </c>
      <c r="AT94" s="69">
        <v>7</v>
      </c>
      <c r="AU94" s="70"/>
      <c r="AV94" s="71"/>
      <c r="AW94" s="78">
        <v>700</v>
      </c>
      <c r="AX94" s="39">
        <f t="shared" si="21"/>
        <v>17</v>
      </c>
      <c r="AY94" s="44">
        <f t="shared" si="22"/>
        <v>1120</v>
      </c>
      <c r="AZ94" s="73"/>
      <c r="BA94" s="74"/>
      <c r="BB94" s="44">
        <f t="shared" si="23"/>
        <v>1120</v>
      </c>
      <c r="BC94" s="76" t="s">
        <v>161</v>
      </c>
    </row>
    <row r="95" spans="1:55" ht="12">
      <c r="A95" s="108">
        <v>91</v>
      </c>
      <c r="B95" s="49" t="s">
        <v>162</v>
      </c>
      <c r="C95" s="52" t="s">
        <v>65</v>
      </c>
      <c r="D95" s="53"/>
      <c r="E95" s="53"/>
      <c r="F95" s="53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66"/>
      <c r="AI95" s="54"/>
      <c r="AJ95" s="54"/>
      <c r="AK95" s="54"/>
      <c r="AL95" s="54"/>
      <c r="AM95" s="54"/>
      <c r="AN95" s="67"/>
      <c r="AO95" s="54"/>
      <c r="AP95" s="54"/>
      <c r="AQ95" s="39">
        <f t="shared" si="20"/>
        <v>0</v>
      </c>
      <c r="AR95" s="68"/>
      <c r="AS95" s="68"/>
      <c r="AT95" s="69"/>
      <c r="AU95" s="70"/>
      <c r="AV95" s="71"/>
      <c r="AW95" s="78"/>
      <c r="AX95" s="39">
        <f t="shared" si="21"/>
        <v>0</v>
      </c>
      <c r="AY95" s="44">
        <f t="shared" si="22"/>
        <v>0</v>
      </c>
      <c r="AZ95" s="73"/>
      <c r="BA95" s="74"/>
      <c r="BB95" s="44">
        <f t="shared" si="23"/>
        <v>0</v>
      </c>
      <c r="BC95" s="49" t="s">
        <v>162</v>
      </c>
    </row>
    <row r="96" spans="1:55" ht="12">
      <c r="A96" s="108">
        <v>92</v>
      </c>
      <c r="B96" s="49" t="s">
        <v>163</v>
      </c>
      <c r="C96" s="52" t="s">
        <v>76</v>
      </c>
      <c r="D96" s="53"/>
      <c r="E96" s="53"/>
      <c r="F96" s="53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66"/>
      <c r="AI96" s="54"/>
      <c r="AJ96" s="54"/>
      <c r="AK96" s="54"/>
      <c r="AL96" s="54"/>
      <c r="AM96" s="54"/>
      <c r="AN96" s="67"/>
      <c r="AO96" s="54"/>
      <c r="AP96" s="54"/>
      <c r="AQ96" s="39">
        <f t="shared" si="20"/>
        <v>0</v>
      </c>
      <c r="AR96" s="68"/>
      <c r="AS96" s="68">
        <v>81</v>
      </c>
      <c r="AT96" s="69"/>
      <c r="AU96" s="70"/>
      <c r="AV96" s="71"/>
      <c r="AW96" s="78"/>
      <c r="AX96" s="39">
        <f t="shared" si="21"/>
        <v>81</v>
      </c>
      <c r="AY96" s="44">
        <f t="shared" si="22"/>
        <v>1417.5</v>
      </c>
      <c r="AZ96" s="73"/>
      <c r="BA96" s="74"/>
      <c r="BB96" s="44">
        <f t="shared" si="23"/>
        <v>1417.5</v>
      </c>
      <c r="BC96" s="49" t="s">
        <v>163</v>
      </c>
    </row>
    <row r="97" spans="1:55" ht="12">
      <c r="A97" s="108">
        <v>93</v>
      </c>
      <c r="B97" s="49" t="s">
        <v>164</v>
      </c>
      <c r="C97" s="52" t="s">
        <v>60</v>
      </c>
      <c r="D97" s="53"/>
      <c r="E97" s="53">
        <v>70</v>
      </c>
      <c r="F97" s="53"/>
      <c r="G97" s="54"/>
      <c r="H97" s="54"/>
      <c r="I97" s="54"/>
      <c r="J97" s="54">
        <v>5</v>
      </c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66"/>
      <c r="AI97" s="54"/>
      <c r="AJ97" s="54"/>
      <c r="AK97" s="54">
        <v>20</v>
      </c>
      <c r="AL97" s="54"/>
      <c r="AM97" s="54"/>
      <c r="AN97" s="67"/>
      <c r="AO97" s="54"/>
      <c r="AP97" s="54"/>
      <c r="AQ97" s="39">
        <f t="shared" si="20"/>
        <v>95</v>
      </c>
      <c r="AR97" s="68"/>
      <c r="AS97" s="68"/>
      <c r="AT97" s="69"/>
      <c r="AU97" s="70"/>
      <c r="AV97" s="71"/>
      <c r="AW97" s="78"/>
      <c r="AX97" s="39">
        <f t="shared" si="21"/>
        <v>95</v>
      </c>
      <c r="AY97" s="44">
        <f t="shared" si="22"/>
        <v>1662.5</v>
      </c>
      <c r="AZ97" s="73"/>
      <c r="BA97" s="74"/>
      <c r="BB97" s="44">
        <f t="shared" si="23"/>
        <v>1662.5</v>
      </c>
      <c r="BC97" s="49" t="s">
        <v>164</v>
      </c>
    </row>
    <row r="98" spans="1:55" ht="12">
      <c r="A98" s="108">
        <v>94</v>
      </c>
      <c r="B98" s="49" t="s">
        <v>165</v>
      </c>
      <c r="C98" s="52"/>
      <c r="D98" s="53"/>
      <c r="E98" s="53"/>
      <c r="F98" s="53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66"/>
      <c r="AI98" s="54"/>
      <c r="AJ98" s="54"/>
      <c r="AK98" s="54"/>
      <c r="AL98" s="54"/>
      <c r="AM98" s="54"/>
      <c r="AN98" s="67"/>
      <c r="AO98" s="54"/>
      <c r="AP98" s="54"/>
      <c r="AQ98" s="39"/>
      <c r="AR98" s="68"/>
      <c r="AS98" s="68"/>
      <c r="AT98" s="69"/>
      <c r="AU98" s="70"/>
      <c r="AV98" s="71"/>
      <c r="AW98" s="78"/>
      <c r="AX98" s="39"/>
      <c r="AY98" s="44"/>
      <c r="AZ98" s="73"/>
      <c r="BA98" s="74"/>
      <c r="BB98" s="44"/>
      <c r="BC98" s="49" t="s">
        <v>165</v>
      </c>
    </row>
    <row r="99" spans="1:55" ht="12">
      <c r="A99" s="108">
        <v>95</v>
      </c>
      <c r="B99" s="49" t="s">
        <v>166</v>
      </c>
      <c r="C99" s="52" t="s">
        <v>81</v>
      </c>
      <c r="D99" s="53"/>
      <c r="E99" s="53"/>
      <c r="F99" s="53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66"/>
      <c r="AI99" s="54">
        <v>12</v>
      </c>
      <c r="AJ99" s="54"/>
      <c r="AK99" s="54"/>
      <c r="AL99" s="54"/>
      <c r="AM99" s="54"/>
      <c r="AN99" s="67"/>
      <c r="AO99" s="54"/>
      <c r="AP99" s="54"/>
      <c r="AQ99" s="39">
        <f aca="true" t="shared" si="24" ref="AQ99:AQ104">SUM(D99:AP99)</f>
        <v>12</v>
      </c>
      <c r="AR99" s="68"/>
      <c r="AS99" s="68"/>
      <c r="AT99" s="69"/>
      <c r="AU99" s="70"/>
      <c r="AV99" s="71"/>
      <c r="AW99" s="78"/>
      <c r="AX99" s="39">
        <f aca="true" t="shared" si="25" ref="AX99:AX104">SUM(AQ99:AV99)</f>
        <v>12</v>
      </c>
      <c r="AY99" s="44">
        <f aca="true" t="shared" si="26" ref="AY99:AY104">(AQ99*17.5+AS99*17.5+AT99*35+AU99*35+AV99*50)+(AW99)</f>
        <v>210</v>
      </c>
      <c r="AZ99" s="73"/>
      <c r="BA99" s="74"/>
      <c r="BB99" s="44">
        <f aca="true" t="shared" si="27" ref="BB99:BB104">AY99+AZ99+BA99</f>
        <v>210</v>
      </c>
      <c r="BC99" s="49" t="s">
        <v>166</v>
      </c>
    </row>
    <row r="100" spans="1:55" ht="12">
      <c r="A100" s="108">
        <v>96</v>
      </c>
      <c r="B100" s="76" t="s">
        <v>167</v>
      </c>
      <c r="C100" s="52" t="s">
        <v>76</v>
      </c>
      <c r="D100" s="53"/>
      <c r="E100" s="53"/>
      <c r="F100" s="53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66"/>
      <c r="AI100" s="54">
        <v>10</v>
      </c>
      <c r="AJ100" s="54"/>
      <c r="AK100" s="54">
        <v>40</v>
      </c>
      <c r="AL100" s="54"/>
      <c r="AM100" s="54"/>
      <c r="AN100" s="67"/>
      <c r="AO100" s="54"/>
      <c r="AP100" s="54"/>
      <c r="AQ100" s="39">
        <f t="shared" si="24"/>
        <v>50</v>
      </c>
      <c r="AR100" s="68"/>
      <c r="AS100" s="68"/>
      <c r="AT100" s="69"/>
      <c r="AU100" s="70"/>
      <c r="AV100" s="71"/>
      <c r="AW100" s="78"/>
      <c r="AX100" s="39">
        <f t="shared" si="25"/>
        <v>50</v>
      </c>
      <c r="AY100" s="44">
        <f t="shared" si="26"/>
        <v>875</v>
      </c>
      <c r="AZ100" s="73"/>
      <c r="BA100" s="74"/>
      <c r="BB100" s="44">
        <f t="shared" si="27"/>
        <v>875</v>
      </c>
      <c r="BC100" s="76" t="s">
        <v>167</v>
      </c>
    </row>
    <row r="101" spans="1:55" ht="12">
      <c r="A101" s="108">
        <v>97</v>
      </c>
      <c r="B101" s="49" t="s">
        <v>168</v>
      </c>
      <c r="C101" s="52" t="s">
        <v>76</v>
      </c>
      <c r="D101" s="53"/>
      <c r="E101" s="53"/>
      <c r="F101" s="53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66"/>
      <c r="AI101" s="54"/>
      <c r="AJ101" s="54"/>
      <c r="AK101" s="54"/>
      <c r="AL101" s="54"/>
      <c r="AM101" s="54"/>
      <c r="AN101" s="67"/>
      <c r="AO101" s="54"/>
      <c r="AP101" s="54"/>
      <c r="AQ101" s="39">
        <f t="shared" si="24"/>
        <v>0</v>
      </c>
      <c r="AR101" s="68"/>
      <c r="AS101" s="68"/>
      <c r="AT101" s="69"/>
      <c r="AU101" s="70"/>
      <c r="AV101" s="71"/>
      <c r="AW101" s="78"/>
      <c r="AX101" s="39">
        <f t="shared" si="25"/>
        <v>0</v>
      </c>
      <c r="AY101" s="44">
        <f t="shared" si="26"/>
        <v>0</v>
      </c>
      <c r="AZ101" s="73"/>
      <c r="BA101" s="74"/>
      <c r="BB101" s="44">
        <f t="shared" si="27"/>
        <v>0</v>
      </c>
      <c r="BC101" s="49" t="s">
        <v>168</v>
      </c>
    </row>
    <row r="102" spans="1:55" ht="12">
      <c r="A102" s="108">
        <v>98</v>
      </c>
      <c r="B102" s="49" t="s">
        <v>169</v>
      </c>
      <c r="C102" s="52" t="s">
        <v>76</v>
      </c>
      <c r="D102" s="53"/>
      <c r="E102" s="53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66"/>
      <c r="AI102" s="54"/>
      <c r="AJ102" s="54"/>
      <c r="AK102" s="54"/>
      <c r="AL102" s="54"/>
      <c r="AM102" s="54"/>
      <c r="AN102" s="67"/>
      <c r="AO102" s="54"/>
      <c r="AP102" s="54"/>
      <c r="AQ102" s="39">
        <f t="shared" si="24"/>
        <v>0</v>
      </c>
      <c r="AR102" s="68"/>
      <c r="AS102" s="68"/>
      <c r="AT102" s="69"/>
      <c r="AU102" s="70"/>
      <c r="AV102" s="71"/>
      <c r="AW102" s="78"/>
      <c r="AX102" s="39">
        <f t="shared" si="25"/>
        <v>0</v>
      </c>
      <c r="AY102" s="44">
        <f t="shared" si="26"/>
        <v>0</v>
      </c>
      <c r="AZ102" s="73"/>
      <c r="BA102" s="74"/>
      <c r="BB102" s="44">
        <f t="shared" si="27"/>
        <v>0</v>
      </c>
      <c r="BC102" s="49" t="s">
        <v>169</v>
      </c>
    </row>
    <row r="103" spans="1:55" ht="12">
      <c r="A103" s="108">
        <v>99</v>
      </c>
      <c r="B103" s="49" t="s">
        <v>170</v>
      </c>
      <c r="C103" s="75" t="s">
        <v>65</v>
      </c>
      <c r="D103" s="53"/>
      <c r="E103" s="53"/>
      <c r="F103" s="53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66"/>
      <c r="AI103" s="54">
        <v>12</v>
      </c>
      <c r="AJ103" s="54"/>
      <c r="AK103" s="54"/>
      <c r="AL103" s="54"/>
      <c r="AM103" s="54"/>
      <c r="AN103" s="67"/>
      <c r="AO103" s="54"/>
      <c r="AP103" s="54"/>
      <c r="AQ103" s="39">
        <f t="shared" si="24"/>
        <v>12</v>
      </c>
      <c r="AR103" s="68"/>
      <c r="AS103" s="68"/>
      <c r="AT103" s="69"/>
      <c r="AU103" s="70"/>
      <c r="AV103" s="71"/>
      <c r="AW103" s="78">
        <v>717.5</v>
      </c>
      <c r="AX103" s="39">
        <f t="shared" si="25"/>
        <v>12</v>
      </c>
      <c r="AY103" s="44">
        <f t="shared" si="26"/>
        <v>927.5</v>
      </c>
      <c r="AZ103" s="73"/>
      <c r="BA103" s="74"/>
      <c r="BB103" s="44">
        <f t="shared" si="27"/>
        <v>927.5</v>
      </c>
      <c r="BC103" s="49" t="s">
        <v>170</v>
      </c>
    </row>
    <row r="104" spans="1:55" ht="12">
      <c r="A104" s="108">
        <v>100</v>
      </c>
      <c r="B104" s="2" t="s">
        <v>171</v>
      </c>
      <c r="C104" s="2" t="s">
        <v>58</v>
      </c>
      <c r="D104" s="53"/>
      <c r="E104" s="53"/>
      <c r="F104" s="53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66"/>
      <c r="AI104" s="54">
        <v>12</v>
      </c>
      <c r="AJ104" s="54"/>
      <c r="AK104" s="54"/>
      <c r="AL104" s="54"/>
      <c r="AM104" s="54"/>
      <c r="AN104" s="67"/>
      <c r="AO104" s="54"/>
      <c r="AP104" s="54"/>
      <c r="AQ104" s="39">
        <f t="shared" si="24"/>
        <v>12</v>
      </c>
      <c r="AR104" s="68"/>
      <c r="AS104" s="68">
        <v>5</v>
      </c>
      <c r="AT104" s="69"/>
      <c r="AU104" s="70"/>
      <c r="AV104" s="71"/>
      <c r="AW104" s="78"/>
      <c r="AX104" s="39">
        <f t="shared" si="25"/>
        <v>17</v>
      </c>
      <c r="AY104" s="44">
        <f t="shared" si="26"/>
        <v>297.5</v>
      </c>
      <c r="AZ104" s="73"/>
      <c r="BA104" s="74"/>
      <c r="BB104" s="44">
        <f t="shared" si="27"/>
        <v>297.5</v>
      </c>
      <c r="BC104" s="2" t="s">
        <v>171</v>
      </c>
    </row>
    <row r="105" spans="1:55" ht="12">
      <c r="A105" s="108">
        <v>101</v>
      </c>
      <c r="B105" s="2" t="s">
        <v>172</v>
      </c>
      <c r="D105" s="53"/>
      <c r="E105" s="53"/>
      <c r="F105" s="53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66"/>
      <c r="AI105" s="54"/>
      <c r="AJ105" s="54"/>
      <c r="AK105" s="54"/>
      <c r="AL105" s="54"/>
      <c r="AM105" s="54"/>
      <c r="AN105" s="67"/>
      <c r="AO105" s="54"/>
      <c r="AP105" s="54"/>
      <c r="AQ105" s="39"/>
      <c r="AR105" s="68"/>
      <c r="AS105" s="68"/>
      <c r="AT105" s="69"/>
      <c r="AU105" s="70"/>
      <c r="AV105" s="71"/>
      <c r="AW105" s="78"/>
      <c r="AX105" s="39"/>
      <c r="AY105" s="44"/>
      <c r="AZ105" s="73"/>
      <c r="BA105" s="74"/>
      <c r="BB105" s="44"/>
      <c r="BC105" s="2" t="s">
        <v>172</v>
      </c>
    </row>
    <row r="106" spans="1:55" ht="12">
      <c r="A106" s="108">
        <v>102</v>
      </c>
      <c r="B106" s="76" t="s">
        <v>173</v>
      </c>
      <c r="C106" s="2" t="s">
        <v>58</v>
      </c>
      <c r="D106" s="53"/>
      <c r="E106" s="53"/>
      <c r="F106" s="53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>
        <v>6</v>
      </c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66"/>
      <c r="AI106" s="54">
        <v>10</v>
      </c>
      <c r="AJ106" s="54"/>
      <c r="AK106" s="54"/>
      <c r="AL106" s="54"/>
      <c r="AM106" s="54"/>
      <c r="AN106" s="67"/>
      <c r="AO106" s="54"/>
      <c r="AP106" s="54"/>
      <c r="AQ106" s="39">
        <f aca="true" t="shared" si="28" ref="AQ106:AQ115">SUM(D106:AP106)</f>
        <v>16</v>
      </c>
      <c r="AR106" s="68"/>
      <c r="AS106" s="68"/>
      <c r="AT106" s="69"/>
      <c r="AU106" s="70">
        <v>11</v>
      </c>
      <c r="AV106" s="71"/>
      <c r="AW106" s="72"/>
      <c r="AX106" s="39">
        <f aca="true" t="shared" si="29" ref="AX106:AX115">SUM(AQ106:AV106)</f>
        <v>27</v>
      </c>
      <c r="AY106" s="44">
        <f aca="true" t="shared" si="30" ref="AY106:AY115">(AQ106*17.5+AS106*17.5+AT106*35+AU106*35+AV106*50)+(AW106)</f>
        <v>665</v>
      </c>
      <c r="AZ106" s="73"/>
      <c r="BA106" s="74"/>
      <c r="BB106" s="44">
        <f aca="true" t="shared" si="31" ref="BB106:BB115">AY106+AZ106+BA106</f>
        <v>665</v>
      </c>
      <c r="BC106" s="76" t="s">
        <v>173</v>
      </c>
    </row>
    <row r="107" spans="1:55" ht="12">
      <c r="A107" s="108">
        <v>103</v>
      </c>
      <c r="B107" s="76" t="s">
        <v>174</v>
      </c>
      <c r="C107" s="52" t="s">
        <v>76</v>
      </c>
      <c r="D107" s="53"/>
      <c r="E107" s="53"/>
      <c r="F107" s="53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66"/>
      <c r="AI107" s="54"/>
      <c r="AJ107" s="54"/>
      <c r="AK107" s="54"/>
      <c r="AL107" s="54"/>
      <c r="AM107" s="54"/>
      <c r="AN107" s="67"/>
      <c r="AO107" s="54"/>
      <c r="AP107" s="54"/>
      <c r="AQ107" s="39">
        <f t="shared" si="28"/>
        <v>0</v>
      </c>
      <c r="AR107" s="68"/>
      <c r="AS107" s="68"/>
      <c r="AT107" s="69"/>
      <c r="AU107" s="70"/>
      <c r="AV107" s="71"/>
      <c r="AW107" s="78"/>
      <c r="AX107" s="39">
        <f t="shared" si="29"/>
        <v>0</v>
      </c>
      <c r="AY107" s="44">
        <f t="shared" si="30"/>
        <v>0</v>
      </c>
      <c r="AZ107" s="73"/>
      <c r="BA107" s="74"/>
      <c r="BB107" s="44">
        <f t="shared" si="31"/>
        <v>0</v>
      </c>
      <c r="BC107" s="76" t="s">
        <v>174</v>
      </c>
    </row>
    <row r="108" spans="1:55" ht="14.25">
      <c r="A108" s="108">
        <v>104</v>
      </c>
      <c r="B108" s="76" t="s">
        <v>175</v>
      </c>
      <c r="C108" s="52" t="s">
        <v>60</v>
      </c>
      <c r="D108" s="53"/>
      <c r="E108" s="53"/>
      <c r="F108" s="53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>
        <v>2</v>
      </c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66"/>
      <c r="AI108" s="54">
        <v>12</v>
      </c>
      <c r="AJ108" s="54"/>
      <c r="AK108" s="54"/>
      <c r="AL108" s="54"/>
      <c r="AM108" s="54"/>
      <c r="AN108" s="67"/>
      <c r="AO108" s="54"/>
      <c r="AP108" s="54"/>
      <c r="AQ108" s="39">
        <f t="shared" si="28"/>
        <v>14</v>
      </c>
      <c r="AR108" s="68"/>
      <c r="AS108" s="68"/>
      <c r="AT108" s="69"/>
      <c r="AU108" s="70"/>
      <c r="AV108" s="71"/>
      <c r="AW108" s="78"/>
      <c r="AX108" s="39">
        <f t="shared" si="29"/>
        <v>14</v>
      </c>
      <c r="AY108" s="44">
        <f t="shared" si="30"/>
        <v>245</v>
      </c>
      <c r="AZ108" s="73"/>
      <c r="BA108" s="74"/>
      <c r="BB108" s="44">
        <f t="shared" si="31"/>
        <v>245</v>
      </c>
      <c r="BC108" s="76" t="s">
        <v>175</v>
      </c>
    </row>
    <row r="109" spans="1:55" ht="14.25">
      <c r="A109" s="108">
        <v>105</v>
      </c>
      <c r="B109" s="49" t="s">
        <v>176</v>
      </c>
      <c r="C109" s="52" t="s">
        <v>81</v>
      </c>
      <c r="D109" s="53"/>
      <c r="E109" s="53"/>
      <c r="F109" s="53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>
        <v>4</v>
      </c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66"/>
      <c r="AI109" s="54">
        <v>10</v>
      </c>
      <c r="AJ109" s="54"/>
      <c r="AK109" s="54"/>
      <c r="AL109" s="54"/>
      <c r="AM109" s="54"/>
      <c r="AN109" s="67"/>
      <c r="AO109" s="54"/>
      <c r="AP109" s="54"/>
      <c r="AQ109" s="39">
        <f t="shared" si="28"/>
        <v>14</v>
      </c>
      <c r="AR109" s="68"/>
      <c r="AS109" s="68"/>
      <c r="AT109" s="69"/>
      <c r="AU109" s="70"/>
      <c r="AV109" s="71"/>
      <c r="AW109" s="78"/>
      <c r="AX109" s="39">
        <f t="shared" si="29"/>
        <v>14</v>
      </c>
      <c r="AY109" s="44">
        <f t="shared" si="30"/>
        <v>245</v>
      </c>
      <c r="AZ109" s="73"/>
      <c r="BA109" s="74"/>
      <c r="BB109" s="44">
        <f t="shared" si="31"/>
        <v>245</v>
      </c>
      <c r="BC109" s="49" t="s">
        <v>176</v>
      </c>
    </row>
    <row r="110" spans="1:55" ht="12">
      <c r="A110" s="108">
        <v>106</v>
      </c>
      <c r="B110" s="76" t="s">
        <v>177</v>
      </c>
      <c r="C110" s="75" t="s">
        <v>178</v>
      </c>
      <c r="D110" s="53"/>
      <c r="E110" s="53"/>
      <c r="F110" s="53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>
        <v>2</v>
      </c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66"/>
      <c r="AI110" s="54">
        <v>10</v>
      </c>
      <c r="AJ110" s="54"/>
      <c r="AK110" s="54"/>
      <c r="AL110" s="54"/>
      <c r="AM110" s="54"/>
      <c r="AN110" s="67"/>
      <c r="AO110" s="54"/>
      <c r="AP110" s="54"/>
      <c r="AQ110" s="39">
        <f t="shared" si="28"/>
        <v>12</v>
      </c>
      <c r="AR110" s="68"/>
      <c r="AS110" s="68"/>
      <c r="AT110" s="69"/>
      <c r="AU110" s="70"/>
      <c r="AV110" s="71"/>
      <c r="AW110" s="72"/>
      <c r="AX110" s="39">
        <f t="shared" si="29"/>
        <v>12</v>
      </c>
      <c r="AY110" s="44">
        <f t="shared" si="30"/>
        <v>210</v>
      </c>
      <c r="AZ110" s="73"/>
      <c r="BA110" s="74"/>
      <c r="BB110" s="44">
        <f t="shared" si="31"/>
        <v>210</v>
      </c>
      <c r="BC110" s="76" t="s">
        <v>177</v>
      </c>
    </row>
    <row r="111" spans="1:55" ht="12">
      <c r="A111" s="111"/>
      <c r="B111" s="49"/>
      <c r="C111" s="52"/>
      <c r="D111" s="53"/>
      <c r="E111" s="53"/>
      <c r="F111" s="53"/>
      <c r="G111" s="53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66"/>
      <c r="AI111" s="54"/>
      <c r="AJ111" s="54"/>
      <c r="AK111" s="54"/>
      <c r="AL111" s="54"/>
      <c r="AM111" s="54"/>
      <c r="AN111" s="67"/>
      <c r="AO111" s="54"/>
      <c r="AP111" s="54"/>
      <c r="AQ111" s="39">
        <f t="shared" si="28"/>
        <v>0</v>
      </c>
      <c r="AR111" s="68"/>
      <c r="AS111" s="68"/>
      <c r="AT111" s="69"/>
      <c r="AU111" s="70"/>
      <c r="AV111" s="71"/>
      <c r="AW111" s="78"/>
      <c r="AX111" s="39">
        <f t="shared" si="29"/>
        <v>0</v>
      </c>
      <c r="AY111" s="44">
        <f t="shared" si="30"/>
        <v>0</v>
      </c>
      <c r="AZ111" s="73"/>
      <c r="BA111" s="74"/>
      <c r="BB111" s="44">
        <f t="shared" si="31"/>
        <v>0</v>
      </c>
      <c r="BC111" s="49"/>
    </row>
    <row r="112" spans="1:55" ht="12.75">
      <c r="A112" s="111">
        <v>1</v>
      </c>
      <c r="B112" s="49" t="s">
        <v>179</v>
      </c>
      <c r="C112" s="75"/>
      <c r="D112" s="53"/>
      <c r="E112" s="53"/>
      <c r="F112" s="53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66"/>
      <c r="AI112" s="54"/>
      <c r="AJ112" s="54"/>
      <c r="AK112" s="54"/>
      <c r="AL112" s="54"/>
      <c r="AM112" s="54"/>
      <c r="AN112" s="67"/>
      <c r="AO112" s="54"/>
      <c r="AP112" s="54"/>
      <c r="AQ112" s="39">
        <f t="shared" si="28"/>
        <v>0</v>
      </c>
      <c r="AR112" s="68"/>
      <c r="AS112" s="68">
        <v>4</v>
      </c>
      <c r="AT112" s="69"/>
      <c r="AU112" s="70">
        <v>4</v>
      </c>
      <c r="AV112" s="71"/>
      <c r="AW112" s="78"/>
      <c r="AX112" s="39">
        <f t="shared" si="29"/>
        <v>8</v>
      </c>
      <c r="AY112" s="44">
        <f t="shared" si="30"/>
        <v>210</v>
      </c>
      <c r="AZ112" s="73"/>
      <c r="BA112" s="74"/>
      <c r="BB112" s="44">
        <f t="shared" si="31"/>
        <v>210</v>
      </c>
      <c r="BC112" s="49" t="s">
        <v>179</v>
      </c>
    </row>
    <row r="113" spans="1:55" ht="12">
      <c r="A113" s="31">
        <v>2</v>
      </c>
      <c r="B113" s="49" t="s">
        <v>180</v>
      </c>
      <c r="C113" s="75"/>
      <c r="D113" s="53"/>
      <c r="E113" s="53"/>
      <c r="F113" s="53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>
        <v>2</v>
      </c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66"/>
      <c r="AI113" s="54"/>
      <c r="AJ113" s="54"/>
      <c r="AK113" s="54"/>
      <c r="AL113" s="54"/>
      <c r="AM113" s="54"/>
      <c r="AN113" s="67"/>
      <c r="AO113" s="54"/>
      <c r="AP113" s="54"/>
      <c r="AQ113" s="39">
        <f t="shared" si="28"/>
        <v>2</v>
      </c>
      <c r="AR113" s="68"/>
      <c r="AS113" s="68"/>
      <c r="AT113" s="69"/>
      <c r="AU113" s="70"/>
      <c r="AV113" s="71"/>
      <c r="AW113" s="78"/>
      <c r="AX113" s="39">
        <f t="shared" si="29"/>
        <v>2</v>
      </c>
      <c r="AY113" s="44">
        <f t="shared" si="30"/>
        <v>35</v>
      </c>
      <c r="AZ113" s="73"/>
      <c r="BA113" s="74"/>
      <c r="BB113" s="44">
        <f t="shared" si="31"/>
        <v>35</v>
      </c>
      <c r="BC113" s="49" t="s">
        <v>180</v>
      </c>
    </row>
    <row r="114" spans="1:55" ht="12" customHeight="1">
      <c r="A114" s="111">
        <v>3</v>
      </c>
      <c r="B114" s="49" t="s">
        <v>181</v>
      </c>
      <c r="C114" s="75"/>
      <c r="D114" s="53"/>
      <c r="E114" s="53"/>
      <c r="F114" s="53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66"/>
      <c r="AI114" s="54"/>
      <c r="AJ114" s="54"/>
      <c r="AK114" s="54"/>
      <c r="AL114" s="54"/>
      <c r="AM114" s="54"/>
      <c r="AN114" s="67"/>
      <c r="AO114" s="54"/>
      <c r="AP114" s="54"/>
      <c r="AQ114" s="39">
        <f t="shared" si="28"/>
        <v>0</v>
      </c>
      <c r="AR114" s="68"/>
      <c r="AS114" s="68"/>
      <c r="AT114" s="69"/>
      <c r="AU114" s="70">
        <v>12</v>
      </c>
      <c r="AV114" s="71"/>
      <c r="AW114" s="78"/>
      <c r="AX114" s="39">
        <f t="shared" si="29"/>
        <v>12</v>
      </c>
      <c r="AY114" s="44">
        <f t="shared" si="30"/>
        <v>420</v>
      </c>
      <c r="AZ114" s="73"/>
      <c r="BA114" s="74"/>
      <c r="BB114" s="44">
        <f t="shared" si="31"/>
        <v>420</v>
      </c>
      <c r="BC114" s="49" t="s">
        <v>181</v>
      </c>
    </row>
    <row r="115" spans="1:55" ht="12" customHeight="1">
      <c r="A115" s="111"/>
      <c r="B115" s="49"/>
      <c r="C115" s="75"/>
      <c r="D115" s="53"/>
      <c r="E115" s="53"/>
      <c r="F115" s="53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66"/>
      <c r="AI115" s="54"/>
      <c r="AJ115" s="54"/>
      <c r="AK115" s="54"/>
      <c r="AL115" s="54"/>
      <c r="AM115" s="54"/>
      <c r="AN115" s="67"/>
      <c r="AO115" s="54"/>
      <c r="AP115" s="54"/>
      <c r="AQ115" s="39">
        <f t="shared" si="28"/>
        <v>0</v>
      </c>
      <c r="AR115" s="68"/>
      <c r="AS115" s="68"/>
      <c r="AT115" s="69"/>
      <c r="AU115" s="70"/>
      <c r="AV115" s="71"/>
      <c r="AW115" s="78"/>
      <c r="AX115" s="39">
        <f t="shared" si="29"/>
        <v>0</v>
      </c>
      <c r="AY115" s="44">
        <f t="shared" si="30"/>
        <v>0</v>
      </c>
      <c r="AZ115" s="73"/>
      <c r="BA115" s="74"/>
      <c r="BB115" s="44">
        <f t="shared" si="31"/>
        <v>0</v>
      </c>
      <c r="BC115" s="49"/>
    </row>
    <row r="116" spans="1:55" ht="181.5" customHeight="1">
      <c r="A116" s="112" t="s">
        <v>5</v>
      </c>
      <c r="B116" s="113"/>
      <c r="C116" s="107"/>
      <c r="D116" s="18" t="s">
        <v>8</v>
      </c>
      <c r="E116" s="18" t="s">
        <v>9</v>
      </c>
      <c r="F116" s="18" t="s">
        <v>10</v>
      </c>
      <c r="G116" s="19" t="s">
        <v>11</v>
      </c>
      <c r="H116" s="19" t="s">
        <v>12</v>
      </c>
      <c r="I116" s="19" t="s">
        <v>13</v>
      </c>
      <c r="J116" s="19" t="s">
        <v>14</v>
      </c>
      <c r="K116" s="19" t="s">
        <v>15</v>
      </c>
      <c r="L116" s="19" t="s">
        <v>16</v>
      </c>
      <c r="M116" s="19" t="s">
        <v>17</v>
      </c>
      <c r="N116" s="19" t="s">
        <v>18</v>
      </c>
      <c r="O116" s="19" t="s">
        <v>19</v>
      </c>
      <c r="P116" s="19" t="s">
        <v>20</v>
      </c>
      <c r="Q116" s="20" t="s">
        <v>21</v>
      </c>
      <c r="R116" s="19" t="s">
        <v>22</v>
      </c>
      <c r="S116" s="19" t="s">
        <v>23</v>
      </c>
      <c r="T116" s="19" t="s">
        <v>24</v>
      </c>
      <c r="U116" s="19" t="s">
        <v>25</v>
      </c>
      <c r="V116" s="19" t="s">
        <v>26</v>
      </c>
      <c r="W116" s="19" t="s">
        <v>27</v>
      </c>
      <c r="X116" s="19" t="s">
        <v>28</v>
      </c>
      <c r="Y116" s="19" t="s">
        <v>29</v>
      </c>
      <c r="Z116" s="19" t="s">
        <v>30</v>
      </c>
      <c r="AA116" s="19" t="s">
        <v>31</v>
      </c>
      <c r="AB116" s="19" t="s">
        <v>32</v>
      </c>
      <c r="AC116" s="19" t="s">
        <v>33</v>
      </c>
      <c r="AD116" s="19" t="s">
        <v>34</v>
      </c>
      <c r="AE116" s="19" t="s">
        <v>35</v>
      </c>
      <c r="AF116" s="19" t="s">
        <v>36</v>
      </c>
      <c r="AG116" s="19" t="s">
        <v>104</v>
      </c>
      <c r="AH116" s="18" t="s">
        <v>38</v>
      </c>
      <c r="AI116" s="19" t="s">
        <v>39</v>
      </c>
      <c r="AJ116" s="19" t="s">
        <v>40</v>
      </c>
      <c r="AK116" s="19" t="s">
        <v>41</v>
      </c>
      <c r="AL116" s="19" t="s">
        <v>42</v>
      </c>
      <c r="AM116" s="21" t="s">
        <v>43</v>
      </c>
      <c r="AN116" s="22" t="s">
        <v>44</v>
      </c>
      <c r="AO116" s="19" t="s">
        <v>45</v>
      </c>
      <c r="AP116" s="21" t="s">
        <v>105</v>
      </c>
      <c r="AQ116" s="22"/>
      <c r="AR116" s="23"/>
      <c r="AS116" s="24" t="s">
        <v>47</v>
      </c>
      <c r="AT116" s="24" t="s">
        <v>48</v>
      </c>
      <c r="AU116" s="25" t="s">
        <v>49</v>
      </c>
      <c r="AV116" s="24" t="s">
        <v>50</v>
      </c>
      <c r="AW116" s="26" t="s">
        <v>51</v>
      </c>
      <c r="AX116" s="27"/>
      <c r="AY116" s="28"/>
      <c r="AZ116" s="29" t="s">
        <v>54</v>
      </c>
      <c r="BA116" s="30" t="s">
        <v>55</v>
      </c>
      <c r="BB116" s="28"/>
      <c r="BC116" s="14" t="s">
        <v>6</v>
      </c>
    </row>
    <row r="117" spans="1:54" ht="11.25" customHeight="1">
      <c r="A117" s="114" t="s">
        <v>182</v>
      </c>
      <c r="B117" s="114"/>
      <c r="C117" s="115"/>
      <c r="D117" s="116">
        <f>SUM(D3:D115,)</f>
        <v>160</v>
      </c>
      <c r="E117" s="116">
        <f>SUM(E3:E115,)</f>
        <v>290</v>
      </c>
      <c r="F117" s="116">
        <f>SUM(F3:F115,)</f>
        <v>0</v>
      </c>
      <c r="G117" s="116">
        <f>SUM(G3:G115,)</f>
        <v>0</v>
      </c>
      <c r="H117" s="116">
        <f>SUM(H3:H115,)</f>
        <v>0</v>
      </c>
      <c r="I117" s="116">
        <f>SUM(I3:I115,)</f>
        <v>15</v>
      </c>
      <c r="J117" s="116">
        <f>SUM(J3:J115,)</f>
        <v>15</v>
      </c>
      <c r="K117" s="116">
        <f>SUM(K3:K115,)</f>
        <v>10</v>
      </c>
      <c r="L117" s="116">
        <f>SUM(L3:L115,)</f>
        <v>0</v>
      </c>
      <c r="M117" s="116">
        <f>SUM(M3:M115,)</f>
        <v>0</v>
      </c>
      <c r="N117" s="116">
        <f>SUM(N3:N115,)</f>
        <v>0</v>
      </c>
      <c r="O117" s="116">
        <f>SUM(O3:O115,)</f>
        <v>0</v>
      </c>
      <c r="P117" s="116">
        <f>SUM(P3:P115,)</f>
        <v>0</v>
      </c>
      <c r="Q117" s="116">
        <f>SUM(Q3:Q115,)</f>
        <v>3</v>
      </c>
      <c r="R117" s="116">
        <f>SUM(R3:R115,)</f>
        <v>64</v>
      </c>
      <c r="S117" s="116">
        <f>SUM(S3:S115,)</f>
        <v>0</v>
      </c>
      <c r="T117" s="116">
        <f>SUM(T3:T115,)</f>
        <v>0</v>
      </c>
      <c r="U117" s="116">
        <f>SUM(U3:U115,)</f>
        <v>0</v>
      </c>
      <c r="V117" s="116">
        <f>SUM(V3:V115,)</f>
        <v>0</v>
      </c>
      <c r="W117" s="116">
        <f>SUM(W3:W115,)</f>
        <v>0</v>
      </c>
      <c r="X117" s="116">
        <f>SUM(X3:X115,)</f>
        <v>0</v>
      </c>
      <c r="Y117" s="116">
        <f>SUM(Y3:Y115,)</f>
        <v>0</v>
      </c>
      <c r="Z117" s="116">
        <f>SUM(Z3:Z115,)</f>
        <v>0</v>
      </c>
      <c r="AA117" s="116">
        <f>SUM(AA3:AA115,)</f>
        <v>0</v>
      </c>
      <c r="AB117" s="116">
        <f>SUM(AB3:AB115,)</f>
        <v>3</v>
      </c>
      <c r="AC117" s="116">
        <f>SUM(AC3:AC115,)</f>
        <v>0</v>
      </c>
      <c r="AD117" s="116">
        <f>SUM(AD3:AD115,)</f>
        <v>0</v>
      </c>
      <c r="AE117" s="116">
        <f>SUM(AE3:AE115,)</f>
        <v>0</v>
      </c>
      <c r="AF117" s="116">
        <f>SUM(AF3:AF115,)</f>
        <v>0</v>
      </c>
      <c r="AG117" s="116">
        <f>SUM(AG3:AG115,)</f>
        <v>0</v>
      </c>
      <c r="AH117" s="116">
        <f>SUM(AH3:AH115,)</f>
        <v>0</v>
      </c>
      <c r="AI117" s="116">
        <f>SUM(AI3:AI115,)</f>
        <v>464</v>
      </c>
      <c r="AJ117" s="116">
        <f>SUM(AJ3:AJ115,)</f>
        <v>0</v>
      </c>
      <c r="AK117" s="116">
        <f>SUM(AK3:AK115,)</f>
        <v>125</v>
      </c>
      <c r="AL117" s="116">
        <f>SUM(AL3:AL115,)</f>
        <v>0</v>
      </c>
      <c r="AM117" s="116">
        <f>SUM(AM3:AM115,)</f>
        <v>5</v>
      </c>
      <c r="AN117" s="116">
        <f>SUM(AN3:AN115,)</f>
        <v>0</v>
      </c>
      <c r="AO117" s="116">
        <f>SUM(AO3:AO115,)</f>
        <v>0</v>
      </c>
      <c r="AP117" s="116">
        <f>SUM(AP3:AP115,)</f>
        <v>0</v>
      </c>
      <c r="AQ117" s="116">
        <f>SUM(AQ3:AQ115,)</f>
        <v>1154</v>
      </c>
      <c r="AR117" s="116">
        <f>SUM(AR3:AR73,AR75:AR116,)</f>
        <v>0</v>
      </c>
      <c r="AS117" s="116">
        <f>SUM(AS3:AS73,AS75:AS116,)</f>
        <v>394</v>
      </c>
      <c r="AT117" s="116">
        <f>SUM(AT3:AT73,AT75:AT116,)</f>
        <v>11</v>
      </c>
      <c r="AU117" s="116">
        <f>SUM(AU3:AU79,AU81:AU115)</f>
        <v>88</v>
      </c>
      <c r="AV117" s="116">
        <f>SUM(AV3:AV79,AV81:AV115)</f>
        <v>25</v>
      </c>
      <c r="AW117" s="116">
        <f>SUM(AW3:AW79,AW81:AW115)</f>
        <v>4602.5</v>
      </c>
      <c r="AX117" s="116">
        <f>SUM(AX3:AX79,AX81:AX115)</f>
        <v>1650</v>
      </c>
      <c r="AY117" s="116">
        <f>SUM(AY3:AY79,AY81:AY115)</f>
        <v>36407.5</v>
      </c>
      <c r="AZ117" s="116">
        <f>SUM(AZ3:AZ79,AZ81:AZ115)</f>
        <v>0</v>
      </c>
      <c r="BA117" s="116">
        <f>SUM(BA3:BA79,BA81:BA115)</f>
        <v>0</v>
      </c>
      <c r="BB117" s="116">
        <f>SUM(BB3:BB79,BB81:BB115)</f>
        <v>36407.5</v>
      </c>
    </row>
    <row r="118" spans="1:55" ht="12.75">
      <c r="A118" s="117" t="s">
        <v>183</v>
      </c>
      <c r="B118" s="117"/>
      <c r="C118" s="118"/>
      <c r="D118" s="116">
        <v>160</v>
      </c>
      <c r="E118" s="116">
        <v>290</v>
      </c>
      <c r="F118" s="116"/>
      <c r="G118" s="119"/>
      <c r="H118" s="119"/>
      <c r="I118" s="119">
        <v>15</v>
      </c>
      <c r="J118" s="119">
        <v>15</v>
      </c>
      <c r="K118" s="119">
        <v>10</v>
      </c>
      <c r="L118" s="119"/>
      <c r="M118" s="119"/>
      <c r="N118" s="119"/>
      <c r="O118" s="119"/>
      <c r="P118" s="119"/>
      <c r="Q118" s="120">
        <v>3</v>
      </c>
      <c r="R118" s="120">
        <v>64</v>
      </c>
      <c r="S118" s="120"/>
      <c r="T118" s="119"/>
      <c r="U118" s="119"/>
      <c r="V118" s="119"/>
      <c r="W118" s="119"/>
      <c r="X118" s="119"/>
      <c r="Y118" s="119"/>
      <c r="Z118" s="119"/>
      <c r="AA118" s="119"/>
      <c r="AB118" s="119">
        <v>3</v>
      </c>
      <c r="AC118" s="119"/>
      <c r="AD118" s="119"/>
      <c r="AE118" s="119"/>
      <c r="AF118" s="119"/>
      <c r="AG118" s="120"/>
      <c r="AH118" s="121"/>
      <c r="AI118" s="119">
        <v>464</v>
      </c>
      <c r="AJ118" s="119"/>
      <c r="AK118" s="119">
        <v>125</v>
      </c>
      <c r="AL118" s="119"/>
      <c r="AM118" s="119">
        <v>5</v>
      </c>
      <c r="AN118" s="120"/>
      <c r="AO118" s="119"/>
      <c r="AP118" s="119"/>
      <c r="AQ118" s="120">
        <f>SUM(D118:AP118)</f>
        <v>1154</v>
      </c>
      <c r="AR118" s="122"/>
      <c r="AS118" s="123">
        <v>9992.5</v>
      </c>
      <c r="AT118" s="124">
        <v>1365</v>
      </c>
      <c r="AU118" s="125">
        <v>5845</v>
      </c>
      <c r="AV118" s="126"/>
      <c r="AW118" s="116">
        <v>4602.5</v>
      </c>
      <c r="AX118" s="127">
        <f>AQ118*17.5</f>
        <v>20195</v>
      </c>
      <c r="AY118" s="128">
        <f aca="true" t="shared" si="32" ref="AY118:AY119">SUM(AR118+AS118+AT118+AU118+AV118+AW118+AX118)</f>
        <v>42000</v>
      </c>
      <c r="AZ118" s="129"/>
      <c r="BA118" s="130"/>
      <c r="BB118" s="44">
        <f aca="true" t="shared" si="33" ref="BB118:BB119">AY118+AZ118+BA118</f>
        <v>42000</v>
      </c>
      <c r="BC118" s="131"/>
    </row>
    <row r="119" spans="1:55" s="134" customFormat="1" ht="12">
      <c r="A119" s="132"/>
      <c r="B119" s="132" t="s">
        <v>184</v>
      </c>
      <c r="C119" s="132"/>
      <c r="D119" s="127">
        <f>D117*17.5</f>
        <v>2800</v>
      </c>
      <c r="E119" s="127">
        <f>E117*17.5</f>
        <v>5075</v>
      </c>
      <c r="F119" s="127">
        <f>F117*17.5</f>
        <v>0</v>
      </c>
      <c r="G119" s="127">
        <f>G117*17.5</f>
        <v>0</v>
      </c>
      <c r="H119" s="127">
        <f>H117*17.5</f>
        <v>0</v>
      </c>
      <c r="I119" s="127">
        <f>I117*17.5</f>
        <v>262.5</v>
      </c>
      <c r="J119" s="127">
        <f>J117*17.5</f>
        <v>262.5</v>
      </c>
      <c r="K119" s="127">
        <f>K117*17.5</f>
        <v>175</v>
      </c>
      <c r="L119" s="127">
        <f>L117*17.5</f>
        <v>0</v>
      </c>
      <c r="M119" s="127">
        <f>M117*17.5</f>
        <v>0</v>
      </c>
      <c r="N119" s="127">
        <f>N117*17.5</f>
        <v>0</v>
      </c>
      <c r="O119" s="127">
        <f>O117*17.5</f>
        <v>0</v>
      </c>
      <c r="P119" s="127">
        <f>P117*17.5</f>
        <v>0</v>
      </c>
      <c r="Q119" s="127">
        <f>Q117*17.5</f>
        <v>52.5</v>
      </c>
      <c r="R119" s="127">
        <f>R117*17.5</f>
        <v>1120</v>
      </c>
      <c r="S119" s="127">
        <f>S117*17.5</f>
        <v>0</v>
      </c>
      <c r="T119" s="127">
        <f>T117*17.5</f>
        <v>0</v>
      </c>
      <c r="U119" s="127">
        <f>U117*17.5</f>
        <v>0</v>
      </c>
      <c r="V119" s="127">
        <f>V117*17.5</f>
        <v>0</v>
      </c>
      <c r="W119" s="127">
        <f>W117*17.5</f>
        <v>0</v>
      </c>
      <c r="X119" s="127">
        <f>X117*17.5</f>
        <v>0</v>
      </c>
      <c r="Y119" s="127">
        <f>Y117*17.5</f>
        <v>0</v>
      </c>
      <c r="Z119" s="127">
        <f>Z117*17.5</f>
        <v>0</v>
      </c>
      <c r="AA119" s="127">
        <f>AA117*17.5</f>
        <v>0</v>
      </c>
      <c r="AB119" s="127">
        <f>AB117*17.5</f>
        <v>52.5</v>
      </c>
      <c r="AC119" s="127">
        <f>AC117*17.5</f>
        <v>0</v>
      </c>
      <c r="AD119" s="127">
        <f>AD117*17.5</f>
        <v>0</v>
      </c>
      <c r="AE119" s="127">
        <f>AE117*17.5</f>
        <v>0</v>
      </c>
      <c r="AF119" s="127">
        <f>AF117*17.5</f>
        <v>0</v>
      </c>
      <c r="AG119" s="127">
        <f>AG117*17.5</f>
        <v>0</v>
      </c>
      <c r="AH119" s="127">
        <f>AH117*17.5</f>
        <v>0</v>
      </c>
      <c r="AI119" s="127">
        <f>AI117*17.5</f>
        <v>8120</v>
      </c>
      <c r="AJ119" s="127">
        <f>AJ117*17.5</f>
        <v>0</v>
      </c>
      <c r="AK119" s="127">
        <f>AK117*17.5</f>
        <v>2187.5</v>
      </c>
      <c r="AL119" s="127">
        <f>AL117*17.5</f>
        <v>0</v>
      </c>
      <c r="AM119" s="127">
        <f>AM117*17.5</f>
        <v>87.5</v>
      </c>
      <c r="AN119" s="127">
        <f>AN117*17.5</f>
        <v>0</v>
      </c>
      <c r="AO119" s="127">
        <f>AO117*17.5</f>
        <v>0</v>
      </c>
      <c r="AP119" s="127">
        <f>AP117*17.5</f>
        <v>0</v>
      </c>
      <c r="AQ119" s="127">
        <f>AQ117*17.5</f>
        <v>20195</v>
      </c>
      <c r="AR119" s="127"/>
      <c r="AS119" s="127">
        <f>AS117*17.5</f>
        <v>6895</v>
      </c>
      <c r="AT119" s="127">
        <f>AT117*35</f>
        <v>385</v>
      </c>
      <c r="AU119" s="127">
        <f>AU117*35</f>
        <v>3080</v>
      </c>
      <c r="AV119" s="127">
        <f>AV117*50</f>
        <v>1250</v>
      </c>
      <c r="AW119" s="127">
        <f>AW117</f>
        <v>4602.5</v>
      </c>
      <c r="AX119" s="127">
        <f>AQ117*17.5</f>
        <v>20195</v>
      </c>
      <c r="AY119" s="128">
        <f t="shared" si="32"/>
        <v>36407.5</v>
      </c>
      <c r="AZ119" s="116">
        <f>SUM(AZ3:AZ73,AZ75:AZ116,)</f>
        <v>0</v>
      </c>
      <c r="BA119" s="116">
        <f>SUM(BA3:BA73,BA75:BA116,)</f>
        <v>0</v>
      </c>
      <c r="BB119" s="44">
        <f t="shared" si="33"/>
        <v>36407.5</v>
      </c>
      <c r="BC119" s="133"/>
    </row>
    <row r="120" spans="4:55" ht="12.75" customHeight="1"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AS120" s="127"/>
      <c r="AT120" s="127"/>
      <c r="AV120" s="4"/>
      <c r="AX120" s="136"/>
      <c r="AY120" s="137"/>
      <c r="BB120" s="137"/>
      <c r="BC120" s="131"/>
    </row>
    <row r="121" spans="1:2" ht="12.75" customHeight="1">
      <c r="A121" s="138" t="s">
        <v>185</v>
      </c>
      <c r="B121" s="138"/>
    </row>
    <row r="122" spans="1:2" ht="12">
      <c r="A122" s="138" t="s">
        <v>186</v>
      </c>
      <c r="B122" s="138"/>
    </row>
    <row r="123" ht="12.75">
      <c r="BC123" s="139"/>
    </row>
    <row r="124" spans="1:55" ht="14.25" customHeight="1">
      <c r="A124" s="140"/>
      <c r="B124" s="141" t="s">
        <v>0</v>
      </c>
      <c r="C124" s="141"/>
      <c r="D124" s="142"/>
      <c r="BC124" s="139"/>
    </row>
    <row r="125" spans="1:55" ht="12">
      <c r="A125" s="143"/>
      <c r="B125" s="144" t="s">
        <v>187</v>
      </c>
      <c r="C125" s="144"/>
      <c r="D125" s="145"/>
      <c r="BC125" s="139"/>
    </row>
    <row r="126" spans="1:55" ht="14.25">
      <c r="A126" s="143"/>
      <c r="B126" s="144"/>
      <c r="C126" s="144"/>
      <c r="D126" s="145"/>
      <c r="BC126" s="139"/>
    </row>
    <row r="127" spans="1:55" ht="12">
      <c r="A127" s="143"/>
      <c r="B127" s="146"/>
      <c r="C127" s="147"/>
      <c r="D127" s="148"/>
      <c r="E127" s="149"/>
      <c r="F127" s="149"/>
      <c r="BC127" s="139"/>
    </row>
    <row r="128" spans="1:55" ht="12">
      <c r="A128" s="143"/>
      <c r="B128" s="146"/>
      <c r="C128" s="147"/>
      <c r="D128" s="148"/>
      <c r="E128" s="149"/>
      <c r="F128" s="149"/>
      <c r="BC128" s="149"/>
    </row>
    <row r="129" spans="1:55" ht="12">
      <c r="A129" s="143"/>
      <c r="B129" s="150"/>
      <c r="C129" s="147"/>
      <c r="D129" s="148"/>
      <c r="E129" s="149"/>
      <c r="F129" s="149"/>
      <c r="BC129" s="149"/>
    </row>
    <row r="130" spans="1:55" ht="12">
      <c r="A130" s="143"/>
      <c r="B130" s="150"/>
      <c r="C130" s="147"/>
      <c r="D130" s="148"/>
      <c r="E130" s="149"/>
      <c r="F130" s="149"/>
      <c r="BC130" s="149"/>
    </row>
    <row r="131" spans="1:55" ht="12">
      <c r="A131" s="143"/>
      <c r="B131" s="150"/>
      <c r="C131" s="147"/>
      <c r="D131" s="148"/>
      <c r="E131" s="149"/>
      <c r="F131" s="149"/>
      <c r="BC131" s="139"/>
    </row>
    <row r="132" spans="1:55" ht="12">
      <c r="A132" s="143"/>
      <c r="B132" s="151"/>
      <c r="C132" s="144"/>
      <c r="D132" s="145"/>
      <c r="BC132" s="152"/>
    </row>
    <row r="133" spans="1:55" ht="12">
      <c r="A133" s="143"/>
      <c r="B133" s="151"/>
      <c r="C133" s="144"/>
      <c r="D133" s="145"/>
      <c r="BC133" s="152"/>
    </row>
    <row r="134" spans="1:55" ht="12">
      <c r="A134" s="143"/>
      <c r="B134" s="151"/>
      <c r="C134" s="144"/>
      <c r="D134" s="145"/>
      <c r="BC134" s="152"/>
    </row>
    <row r="135" spans="1:55" ht="12">
      <c r="A135" s="143"/>
      <c r="B135" s="151"/>
      <c r="C135" s="144"/>
      <c r="D135" s="145"/>
      <c r="BC135" s="152"/>
    </row>
    <row r="136" spans="1:55" ht="12">
      <c r="A136" s="143"/>
      <c r="B136" s="138" t="s">
        <v>188</v>
      </c>
      <c r="C136" s="153">
        <f>SUM(C127:C135)</f>
        <v>0</v>
      </c>
      <c r="D136" s="145"/>
      <c r="BC136" s="139"/>
    </row>
    <row r="137" spans="1:55" ht="14.25">
      <c r="A137" s="143"/>
      <c r="B137" s="138" t="s">
        <v>189</v>
      </c>
      <c r="C137" s="153"/>
      <c r="D137" s="145"/>
      <c r="BC137" s="139"/>
    </row>
    <row r="138" spans="1:4" ht="12">
      <c r="A138" s="143"/>
      <c r="B138" s="154" t="s">
        <v>190</v>
      </c>
      <c r="C138" s="153">
        <f>SUM(C136+C137)</f>
        <v>0</v>
      </c>
      <c r="D138" s="145">
        <f>C138*50</f>
        <v>0</v>
      </c>
    </row>
    <row r="139" spans="1:4" ht="12">
      <c r="A139" s="143"/>
      <c r="B139" s="154" t="s">
        <v>191</v>
      </c>
      <c r="C139" s="153"/>
      <c r="D139" s="145">
        <f>C139*35</f>
        <v>0</v>
      </c>
    </row>
    <row r="140" spans="1:4" ht="12.75">
      <c r="A140" s="155"/>
      <c r="B140" s="118" t="s">
        <v>192</v>
      </c>
      <c r="C140" s="156"/>
      <c r="D140" s="157">
        <f>SUM(D138:D139)</f>
        <v>0</v>
      </c>
    </row>
  </sheetData>
  <sheetProtection selectLockedCells="1" selectUnlockedCells="1"/>
  <autoFilter ref="A2:BC119"/>
  <mergeCells count="8">
    <mergeCell ref="C1:AQ1"/>
    <mergeCell ref="AR1:AV1"/>
    <mergeCell ref="A117:B117"/>
    <mergeCell ref="A118:B118"/>
    <mergeCell ref="D120:T120"/>
    <mergeCell ref="A121:B121"/>
    <mergeCell ref="A122:B122"/>
    <mergeCell ref="B125:C1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3"/>
  <rowBreaks count="3" manualBreakCount="3">
    <brk id="40" max="255" man="1"/>
    <brk id="79" max="255" man="1"/>
    <brk id="115" max="255" man="1"/>
  </rowBreaks>
  <colBreaks count="1" manualBreakCount="1"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40"/>
  <sheetViews>
    <sheetView zoomScaleSheetLayoutView="100" workbookViewId="0" topLeftCell="AB1">
      <selection activeCell="BC9" sqref="BC9"/>
    </sheetView>
  </sheetViews>
  <sheetFormatPr defaultColWidth="9.140625" defaultRowHeight="12.75"/>
  <cols>
    <col min="1" max="1" width="4.00390625" style="1" customWidth="1"/>
    <col min="2" max="2" width="16.7109375" style="2" customWidth="1"/>
    <col min="3" max="3" width="5.00390625" style="2" customWidth="1"/>
    <col min="4" max="4" width="5.8515625" style="3" customWidth="1"/>
    <col min="5" max="5" width="6.7109375" style="3" customWidth="1"/>
    <col min="6" max="6" width="4.00390625" style="3" customWidth="1"/>
    <col min="7" max="7" width="5.7109375" style="4" customWidth="1"/>
    <col min="8" max="8" width="3.7109375" style="4" customWidth="1"/>
    <col min="9" max="9" width="4.140625" style="4" customWidth="1"/>
    <col min="10" max="10" width="3.7109375" style="4" customWidth="1"/>
    <col min="11" max="11" width="3.8515625" style="4" customWidth="1"/>
    <col min="12" max="12" width="4.140625" style="4" customWidth="1"/>
    <col min="13" max="13" width="3.421875" style="4" customWidth="1"/>
    <col min="14" max="14" width="3.28125" style="4" customWidth="1"/>
    <col min="15" max="15" width="4.140625" style="4" customWidth="1"/>
    <col min="16" max="16" width="2.57421875" style="4" customWidth="1"/>
    <col min="17" max="17" width="4.28125" style="4" customWidth="1"/>
    <col min="18" max="18" width="4.421875" style="4" customWidth="1"/>
    <col min="19" max="19" width="3.28125" style="4" customWidth="1"/>
    <col min="20" max="22" width="3.421875" style="4" customWidth="1"/>
    <col min="23" max="23" width="3.8515625" style="4" customWidth="1"/>
    <col min="24" max="24" width="3.57421875" style="4" customWidth="1"/>
    <col min="25" max="25" width="3.7109375" style="4" customWidth="1"/>
    <col min="26" max="26" width="3.57421875" style="4" customWidth="1"/>
    <col min="27" max="27" width="3.00390625" style="4" customWidth="1"/>
    <col min="28" max="28" width="3.57421875" style="4" customWidth="1"/>
    <col min="29" max="29" width="3.140625" style="4" customWidth="1"/>
    <col min="30" max="30" width="3.421875" style="4" customWidth="1"/>
    <col min="31" max="31" width="2.7109375" style="4" customWidth="1"/>
    <col min="32" max="32" width="5.00390625" style="4" customWidth="1"/>
    <col min="33" max="33" width="4.421875" style="4" customWidth="1"/>
    <col min="34" max="34" width="3.7109375" style="3" customWidth="1"/>
    <col min="35" max="35" width="5.140625" style="4" customWidth="1"/>
    <col min="36" max="36" width="3.00390625" style="4" customWidth="1"/>
    <col min="37" max="37" width="5.140625" style="4" customWidth="1"/>
    <col min="38" max="38" width="3.8515625" style="4" customWidth="1"/>
    <col min="39" max="39" width="3.28125" style="4" customWidth="1"/>
    <col min="40" max="40" width="3.8515625" style="4" customWidth="1"/>
    <col min="41" max="41" width="4.7109375" style="4" customWidth="1"/>
    <col min="42" max="42" width="2.57421875" style="4" customWidth="1"/>
    <col min="43" max="43" width="6.8515625" style="4" customWidth="1"/>
    <col min="44" max="44" width="1.7109375" style="4" customWidth="1"/>
    <col min="45" max="45" width="7.140625" style="4" customWidth="1"/>
    <col min="46" max="46" width="7.421875" style="4" customWidth="1"/>
    <col min="47" max="47" width="6.140625" style="4" customWidth="1"/>
    <col min="48" max="48" width="5.28125" style="3" customWidth="1"/>
    <col min="49" max="49" width="8.8515625" style="5" customWidth="1"/>
    <col min="50" max="50" width="11.421875" style="3" customWidth="1"/>
    <col min="51" max="51" width="11.421875" style="6" customWidth="1"/>
    <col min="52" max="52" width="10.421875" style="3" customWidth="1"/>
    <col min="53" max="53" width="9.57421875" style="3" customWidth="1"/>
    <col min="54" max="54" width="11.421875" style="6" customWidth="1"/>
    <col min="55" max="55" width="18.00390625" style="2" customWidth="1"/>
    <col min="56" max="16384" width="9.140625" style="2" customWidth="1"/>
  </cols>
  <sheetData>
    <row r="1" spans="1:55" ht="14.25" customHeight="1">
      <c r="A1" s="7" t="s">
        <v>0</v>
      </c>
      <c r="B1" s="8" t="s">
        <v>1</v>
      </c>
      <c r="C1" s="9" t="s">
        <v>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10" t="s">
        <v>3</v>
      </c>
      <c r="AS1" s="10"/>
      <c r="AT1" s="10"/>
      <c r="AU1" s="10"/>
      <c r="AV1" s="10"/>
      <c r="AW1" s="11"/>
      <c r="AX1" s="12"/>
      <c r="AY1" s="13"/>
      <c r="AZ1" s="12"/>
      <c r="BA1" s="12"/>
      <c r="BB1" s="13"/>
      <c r="BC1" s="14" t="s">
        <v>4</v>
      </c>
    </row>
    <row r="2" spans="1:55" ht="183" customHeight="1">
      <c r="A2" s="15" t="s">
        <v>5</v>
      </c>
      <c r="B2" s="16" t="s">
        <v>6</v>
      </c>
      <c r="C2" s="17" t="s">
        <v>7</v>
      </c>
      <c r="D2" s="18" t="s">
        <v>8</v>
      </c>
      <c r="E2" s="18" t="s">
        <v>9</v>
      </c>
      <c r="F2" s="18" t="s">
        <v>10</v>
      </c>
      <c r="G2" s="19" t="s">
        <v>11</v>
      </c>
      <c r="H2" s="19" t="s">
        <v>12</v>
      </c>
      <c r="I2" s="19" t="s">
        <v>13</v>
      </c>
      <c r="J2" s="19" t="s">
        <v>14</v>
      </c>
      <c r="K2" s="19" t="s">
        <v>15</v>
      </c>
      <c r="L2" s="19" t="s">
        <v>16</v>
      </c>
      <c r="M2" s="19" t="s">
        <v>17</v>
      </c>
      <c r="N2" s="19" t="s">
        <v>18</v>
      </c>
      <c r="O2" s="19" t="s">
        <v>19</v>
      </c>
      <c r="P2" s="19" t="s">
        <v>20</v>
      </c>
      <c r="Q2" s="20" t="s">
        <v>21</v>
      </c>
      <c r="R2" s="19" t="s">
        <v>22</v>
      </c>
      <c r="S2" s="19" t="s">
        <v>23</v>
      </c>
      <c r="T2" s="19" t="s">
        <v>24</v>
      </c>
      <c r="U2" s="19" t="s">
        <v>25</v>
      </c>
      <c r="V2" s="19" t="s">
        <v>26</v>
      </c>
      <c r="W2" s="19" t="s">
        <v>27</v>
      </c>
      <c r="X2" s="19" t="s">
        <v>28</v>
      </c>
      <c r="Y2" s="19" t="s">
        <v>29</v>
      </c>
      <c r="Z2" s="19" t="s">
        <v>30</v>
      </c>
      <c r="AA2" s="19" t="s">
        <v>31</v>
      </c>
      <c r="AB2" s="19" t="s">
        <v>32</v>
      </c>
      <c r="AC2" s="19" t="s">
        <v>33</v>
      </c>
      <c r="AD2" s="19" t="s">
        <v>34</v>
      </c>
      <c r="AE2" s="19" t="s">
        <v>35</v>
      </c>
      <c r="AF2" s="19" t="s">
        <v>36</v>
      </c>
      <c r="AG2" s="19" t="s">
        <v>37</v>
      </c>
      <c r="AH2" s="18" t="s">
        <v>38</v>
      </c>
      <c r="AI2" s="19" t="s">
        <v>39</v>
      </c>
      <c r="AJ2" s="19" t="s">
        <v>40</v>
      </c>
      <c r="AK2" s="19" t="s">
        <v>41</v>
      </c>
      <c r="AL2" s="19" t="s">
        <v>42</v>
      </c>
      <c r="AM2" s="21" t="s">
        <v>43</v>
      </c>
      <c r="AN2" s="22" t="s">
        <v>44</v>
      </c>
      <c r="AO2" s="19" t="s">
        <v>45</v>
      </c>
      <c r="AP2" s="21"/>
      <c r="AQ2" s="22" t="s">
        <v>46</v>
      </c>
      <c r="AR2" s="23"/>
      <c r="AS2" s="24" t="s">
        <v>47</v>
      </c>
      <c r="AT2" s="24" t="s">
        <v>48</v>
      </c>
      <c r="AU2" s="25" t="s">
        <v>49</v>
      </c>
      <c r="AV2" s="24" t="s">
        <v>50</v>
      </c>
      <c r="AW2" s="26" t="s">
        <v>51</v>
      </c>
      <c r="AX2" s="27" t="s">
        <v>52</v>
      </c>
      <c r="AY2" s="28" t="s">
        <v>53</v>
      </c>
      <c r="AZ2" s="29" t="s">
        <v>54</v>
      </c>
      <c r="BA2" s="30" t="s">
        <v>55</v>
      </c>
      <c r="BB2" s="28" t="s">
        <v>56</v>
      </c>
      <c r="BC2" s="14" t="s">
        <v>6</v>
      </c>
    </row>
    <row r="3" spans="1:55" s="47" customFormat="1" ht="12">
      <c r="A3" s="31">
        <v>1</v>
      </c>
      <c r="B3" s="32" t="s">
        <v>57</v>
      </c>
      <c r="C3" s="33" t="s">
        <v>58</v>
      </c>
      <c r="D3" s="34"/>
      <c r="E3" s="34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4"/>
      <c r="AI3" s="36"/>
      <c r="AJ3" s="35"/>
      <c r="AK3" s="35"/>
      <c r="AL3" s="36"/>
      <c r="AM3" s="37"/>
      <c r="AN3" s="38"/>
      <c r="AO3" s="35"/>
      <c r="AP3" s="37"/>
      <c r="AQ3" s="39">
        <f aca="true" t="shared" si="0" ref="AQ3:AQ34">SUM(D3:AP3)</f>
        <v>0</v>
      </c>
      <c r="AR3" s="40"/>
      <c r="AS3" s="40"/>
      <c r="AT3" s="41"/>
      <c r="AU3" s="42"/>
      <c r="AV3" s="42"/>
      <c r="AW3" s="43"/>
      <c r="AX3" s="39"/>
      <c r="AY3" s="44">
        <f aca="true" t="shared" si="1" ref="AY3:AY34">(AQ3*17.5+AS3*17.5+AT3*35+AU3*35+AV3*50)+(AW3)</f>
        <v>0</v>
      </c>
      <c r="AZ3" s="45"/>
      <c r="BA3" s="46"/>
      <c r="BB3" s="44">
        <f aca="true" t="shared" si="2" ref="BB3:BB34">AY3+AZ3+BA3</f>
        <v>0</v>
      </c>
      <c r="BC3" s="32" t="s">
        <v>57</v>
      </c>
    </row>
    <row r="4" spans="1:55" s="47" customFormat="1" ht="12.75">
      <c r="A4" s="48">
        <v>2</v>
      </c>
      <c r="B4" s="49" t="s">
        <v>59</v>
      </c>
      <c r="C4" s="33" t="s">
        <v>60</v>
      </c>
      <c r="D4" s="34"/>
      <c r="E4" s="34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/>
      <c r="AI4" s="36"/>
      <c r="AJ4" s="35"/>
      <c r="AK4" s="35"/>
      <c r="AL4" s="36"/>
      <c r="AM4" s="50"/>
      <c r="AN4" s="51"/>
      <c r="AO4" s="35"/>
      <c r="AP4" s="50"/>
      <c r="AQ4" s="39">
        <f t="shared" si="0"/>
        <v>0</v>
      </c>
      <c r="AR4" s="40"/>
      <c r="AS4" s="40"/>
      <c r="AT4" s="41"/>
      <c r="AU4" s="42"/>
      <c r="AV4" s="42"/>
      <c r="AW4" s="43"/>
      <c r="AX4" s="39"/>
      <c r="AY4" s="44">
        <f t="shared" si="1"/>
        <v>0</v>
      </c>
      <c r="AZ4" s="45"/>
      <c r="BA4" s="46"/>
      <c r="BB4" s="44">
        <f t="shared" si="2"/>
        <v>0</v>
      </c>
      <c r="BC4" s="49" t="s">
        <v>59</v>
      </c>
    </row>
    <row r="5" spans="1:55" s="47" customFormat="1" ht="12">
      <c r="A5" s="31">
        <v>3</v>
      </c>
      <c r="B5" s="49" t="s">
        <v>61</v>
      </c>
      <c r="C5" s="33" t="s">
        <v>60</v>
      </c>
      <c r="D5" s="34"/>
      <c r="E5" s="34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4"/>
      <c r="AI5" s="36">
        <v>12</v>
      </c>
      <c r="AJ5" s="35"/>
      <c r="AK5" s="35"/>
      <c r="AL5" s="36"/>
      <c r="AM5" s="50"/>
      <c r="AN5" s="51"/>
      <c r="AO5" s="35"/>
      <c r="AP5" s="50"/>
      <c r="AQ5" s="39">
        <f t="shared" si="0"/>
        <v>12</v>
      </c>
      <c r="AR5" s="40"/>
      <c r="AS5" s="40"/>
      <c r="AT5" s="41"/>
      <c r="AU5" s="42"/>
      <c r="AV5" s="42"/>
      <c r="AW5" s="43"/>
      <c r="AX5" s="39"/>
      <c r="AY5" s="44">
        <f t="shared" si="1"/>
        <v>210</v>
      </c>
      <c r="AZ5" s="45"/>
      <c r="BA5" s="46"/>
      <c r="BB5" s="44">
        <f t="shared" si="2"/>
        <v>210</v>
      </c>
      <c r="BC5" s="49" t="s">
        <v>61</v>
      </c>
    </row>
    <row r="6" spans="1:55" s="47" customFormat="1" ht="12.75">
      <c r="A6" s="48">
        <v>4</v>
      </c>
      <c r="B6" s="49" t="s">
        <v>62</v>
      </c>
      <c r="C6" s="33" t="s">
        <v>63</v>
      </c>
      <c r="D6" s="34"/>
      <c r="E6" s="34"/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4"/>
      <c r="AI6" s="36"/>
      <c r="AJ6" s="35"/>
      <c r="AK6" s="35"/>
      <c r="AL6" s="36"/>
      <c r="AM6" s="50"/>
      <c r="AN6" s="51"/>
      <c r="AO6" s="35"/>
      <c r="AP6" s="50"/>
      <c r="AQ6" s="39">
        <f t="shared" si="0"/>
        <v>0</v>
      </c>
      <c r="AR6" s="40"/>
      <c r="AS6" s="40"/>
      <c r="AT6" s="41"/>
      <c r="AU6" s="42"/>
      <c r="AV6" s="42"/>
      <c r="AW6" s="43"/>
      <c r="AX6" s="39"/>
      <c r="AY6" s="44">
        <f t="shared" si="1"/>
        <v>0</v>
      </c>
      <c r="AZ6" s="45"/>
      <c r="BA6" s="46"/>
      <c r="BB6" s="44">
        <f t="shared" si="2"/>
        <v>0</v>
      </c>
      <c r="BC6" s="49" t="s">
        <v>62</v>
      </c>
    </row>
    <row r="7" spans="1:55" s="47" customFormat="1" ht="12">
      <c r="A7" s="31">
        <v>5</v>
      </c>
      <c r="B7" s="49" t="s">
        <v>64</v>
      </c>
      <c r="C7" s="33" t="s">
        <v>65</v>
      </c>
      <c r="D7" s="34"/>
      <c r="E7" s="34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4"/>
      <c r="AI7" s="36">
        <v>10</v>
      </c>
      <c r="AJ7" s="35"/>
      <c r="AK7" s="35"/>
      <c r="AL7" s="36"/>
      <c r="AM7" s="50"/>
      <c r="AN7" s="51"/>
      <c r="AO7" s="35"/>
      <c r="AP7" s="50"/>
      <c r="AQ7" s="39">
        <f t="shared" si="0"/>
        <v>10</v>
      </c>
      <c r="AR7" s="40"/>
      <c r="AS7" s="40"/>
      <c r="AT7" s="41"/>
      <c r="AU7" s="42"/>
      <c r="AV7" s="42"/>
      <c r="AW7" s="43">
        <v>350</v>
      </c>
      <c r="AX7" s="39"/>
      <c r="AY7" s="44">
        <f t="shared" si="1"/>
        <v>525</v>
      </c>
      <c r="AZ7" s="45"/>
      <c r="BA7" s="46"/>
      <c r="BB7" s="44">
        <f t="shared" si="2"/>
        <v>525</v>
      </c>
      <c r="BC7" s="49" t="s">
        <v>64</v>
      </c>
    </row>
    <row r="8" spans="1:55" ht="12.75">
      <c r="A8" s="48">
        <v>6</v>
      </c>
      <c r="B8" s="49" t="s">
        <v>66</v>
      </c>
      <c r="C8" s="52" t="s">
        <v>58</v>
      </c>
      <c r="D8" s="53">
        <v>80</v>
      </c>
      <c r="E8" s="53"/>
      <c r="F8" s="53"/>
      <c r="G8" s="54"/>
      <c r="H8" s="54"/>
      <c r="I8" s="54"/>
      <c r="J8" s="54">
        <v>5</v>
      </c>
      <c r="K8" s="54"/>
      <c r="L8" s="54"/>
      <c r="M8" s="54"/>
      <c r="N8" s="54"/>
      <c r="O8" s="54"/>
      <c r="P8" s="55"/>
      <c r="Q8" s="55">
        <v>1</v>
      </c>
      <c r="R8" s="55">
        <v>6</v>
      </c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6"/>
      <c r="AI8" s="55"/>
      <c r="AJ8" s="55"/>
      <c r="AK8" s="55">
        <v>20</v>
      </c>
      <c r="AL8" s="55"/>
      <c r="AM8" s="55"/>
      <c r="AN8" s="57"/>
      <c r="AO8" s="55"/>
      <c r="AP8" s="55"/>
      <c r="AQ8" s="39">
        <f t="shared" si="0"/>
        <v>112</v>
      </c>
      <c r="AR8" s="58"/>
      <c r="AS8" s="58"/>
      <c r="AT8" s="59"/>
      <c r="AU8" s="60">
        <v>4</v>
      </c>
      <c r="AV8" s="61"/>
      <c r="AW8" s="62"/>
      <c r="AX8" s="39">
        <f aca="true" t="shared" si="3" ref="AX8:AX34">SUM(AQ8:AV8)</f>
        <v>116</v>
      </c>
      <c r="AY8" s="44">
        <f t="shared" si="1"/>
        <v>2100</v>
      </c>
      <c r="AZ8" s="63"/>
      <c r="BA8" s="64"/>
      <c r="BB8" s="44">
        <f t="shared" si="2"/>
        <v>2100</v>
      </c>
      <c r="BC8" s="49" t="s">
        <v>66</v>
      </c>
    </row>
    <row r="9" spans="1:55" ht="14.25">
      <c r="A9" s="31">
        <v>7</v>
      </c>
      <c r="B9" s="2" t="s">
        <v>67</v>
      </c>
      <c r="C9" s="52" t="s">
        <v>68</v>
      </c>
      <c r="D9" s="53">
        <v>80</v>
      </c>
      <c r="E9" s="53"/>
      <c r="F9" s="53"/>
      <c r="G9" s="54"/>
      <c r="H9" s="54"/>
      <c r="I9" s="54"/>
      <c r="J9" s="54">
        <v>5</v>
      </c>
      <c r="K9" s="54"/>
      <c r="L9" s="54"/>
      <c r="M9" s="54"/>
      <c r="N9" s="54"/>
      <c r="O9" s="54"/>
      <c r="P9" s="55"/>
      <c r="Q9" s="55">
        <v>1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6"/>
      <c r="AI9" s="55"/>
      <c r="AJ9" s="55"/>
      <c r="AK9" s="55">
        <v>20</v>
      </c>
      <c r="AL9" s="55"/>
      <c r="AM9" s="55"/>
      <c r="AN9" s="57"/>
      <c r="AO9" s="55"/>
      <c r="AP9" s="55"/>
      <c r="AQ9" s="39">
        <f t="shared" si="0"/>
        <v>106</v>
      </c>
      <c r="AR9" s="58"/>
      <c r="AS9" s="58"/>
      <c r="AT9" s="59"/>
      <c r="AU9" s="60"/>
      <c r="AV9" s="61"/>
      <c r="AW9" s="62"/>
      <c r="AX9" s="39">
        <f t="shared" si="3"/>
        <v>106</v>
      </c>
      <c r="AY9" s="44">
        <f t="shared" si="1"/>
        <v>1855</v>
      </c>
      <c r="AZ9" s="63"/>
      <c r="BA9" s="64"/>
      <c r="BB9" s="44">
        <f t="shared" si="2"/>
        <v>1855</v>
      </c>
      <c r="BC9" s="2" t="s">
        <v>67</v>
      </c>
    </row>
    <row r="10" spans="1:55" ht="12.75" customHeight="1">
      <c r="A10" s="48">
        <v>8</v>
      </c>
      <c r="B10" s="2" t="s">
        <v>69</v>
      </c>
      <c r="C10" s="2" t="s">
        <v>70</v>
      </c>
      <c r="D10" s="65"/>
      <c r="E10" s="65"/>
      <c r="F10" s="65"/>
      <c r="G10" s="55"/>
      <c r="H10" s="55"/>
      <c r="I10" s="55"/>
      <c r="J10" s="55"/>
      <c r="K10" s="55"/>
      <c r="L10" s="55"/>
      <c r="M10" s="55"/>
      <c r="N10" s="55"/>
      <c r="O10" s="55"/>
      <c r="P10" s="54"/>
      <c r="Q10" s="54"/>
      <c r="R10" s="54">
        <v>1</v>
      </c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66"/>
      <c r="AI10" s="54"/>
      <c r="AJ10" s="54"/>
      <c r="AK10" s="54"/>
      <c r="AL10" s="54"/>
      <c r="AM10" s="54"/>
      <c r="AN10" s="67"/>
      <c r="AO10" s="54"/>
      <c r="AP10" s="54"/>
      <c r="AQ10" s="39">
        <f t="shared" si="0"/>
        <v>1</v>
      </c>
      <c r="AR10" s="68"/>
      <c r="AS10" s="68"/>
      <c r="AT10" s="69"/>
      <c r="AU10" s="70">
        <v>1</v>
      </c>
      <c r="AV10" s="71"/>
      <c r="AW10" s="72"/>
      <c r="AX10" s="39">
        <f t="shared" si="3"/>
        <v>2</v>
      </c>
      <c r="AY10" s="44">
        <f t="shared" si="1"/>
        <v>52.5</v>
      </c>
      <c r="AZ10" s="73"/>
      <c r="BA10" s="74"/>
      <c r="BB10" s="44">
        <f t="shared" si="2"/>
        <v>52.5</v>
      </c>
      <c r="BC10" s="2" t="s">
        <v>69</v>
      </c>
    </row>
    <row r="11" spans="1:55" ht="12.75" customHeight="1">
      <c r="A11" s="31">
        <v>9</v>
      </c>
      <c r="B11" s="2" t="s">
        <v>71</v>
      </c>
      <c r="C11" s="2" t="s">
        <v>65</v>
      </c>
      <c r="D11" s="65"/>
      <c r="E11" s="65"/>
      <c r="F11" s="65"/>
      <c r="G11" s="55"/>
      <c r="H11" s="55"/>
      <c r="I11" s="55"/>
      <c r="J11" s="55"/>
      <c r="K11" s="55"/>
      <c r="L11" s="55"/>
      <c r="M11" s="55"/>
      <c r="N11" s="55"/>
      <c r="O11" s="55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66"/>
      <c r="AI11" s="54"/>
      <c r="AJ11" s="54"/>
      <c r="AK11" s="54"/>
      <c r="AL11" s="54"/>
      <c r="AM11" s="54"/>
      <c r="AN11" s="67"/>
      <c r="AO11" s="54"/>
      <c r="AP11" s="54"/>
      <c r="AQ11" s="39">
        <f t="shared" si="0"/>
        <v>0</v>
      </c>
      <c r="AR11" s="68"/>
      <c r="AS11" s="68"/>
      <c r="AT11" s="69"/>
      <c r="AU11" s="70"/>
      <c r="AV11" s="71"/>
      <c r="AW11" s="72"/>
      <c r="AX11" s="39">
        <f t="shared" si="3"/>
        <v>0</v>
      </c>
      <c r="AY11" s="44">
        <f t="shared" si="1"/>
        <v>0</v>
      </c>
      <c r="AZ11" s="73"/>
      <c r="BA11" s="74"/>
      <c r="BB11" s="44">
        <f t="shared" si="2"/>
        <v>0</v>
      </c>
      <c r="BC11" s="2" t="s">
        <v>71</v>
      </c>
    </row>
    <row r="12" spans="1:55" ht="12.75" customHeight="1">
      <c r="A12" s="48">
        <v>10</v>
      </c>
      <c r="B12" s="2" t="s">
        <v>72</v>
      </c>
      <c r="C12" s="2" t="s">
        <v>68</v>
      </c>
      <c r="D12" s="65"/>
      <c r="E12" s="65"/>
      <c r="F12" s="65"/>
      <c r="G12" s="55"/>
      <c r="H12" s="55"/>
      <c r="I12" s="55"/>
      <c r="J12" s="55"/>
      <c r="K12" s="55"/>
      <c r="L12" s="55"/>
      <c r="M12" s="55"/>
      <c r="N12" s="55"/>
      <c r="O12" s="55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66"/>
      <c r="AI12" s="54">
        <v>10</v>
      </c>
      <c r="AJ12" s="54"/>
      <c r="AK12" s="54"/>
      <c r="AL12" s="54"/>
      <c r="AM12" s="54"/>
      <c r="AN12" s="67"/>
      <c r="AO12" s="54"/>
      <c r="AP12" s="54"/>
      <c r="AQ12" s="39">
        <f t="shared" si="0"/>
        <v>10</v>
      </c>
      <c r="AR12" s="68"/>
      <c r="AS12" s="68"/>
      <c r="AT12" s="69"/>
      <c r="AU12" s="70"/>
      <c r="AV12" s="71"/>
      <c r="AW12" s="72"/>
      <c r="AX12" s="39">
        <f t="shared" si="3"/>
        <v>10</v>
      </c>
      <c r="AY12" s="44">
        <f t="shared" si="1"/>
        <v>175</v>
      </c>
      <c r="AZ12" s="73"/>
      <c r="BA12" s="74">
        <v>1</v>
      </c>
      <c r="BB12" s="44">
        <f t="shared" si="2"/>
        <v>176</v>
      </c>
      <c r="BC12" s="2" t="s">
        <v>72</v>
      </c>
    </row>
    <row r="13" spans="1:55" ht="12.75" customHeight="1">
      <c r="A13" s="31">
        <v>11</v>
      </c>
      <c r="B13" s="2" t="s">
        <v>73</v>
      </c>
      <c r="C13" s="2" t="s">
        <v>70</v>
      </c>
      <c r="D13" s="65"/>
      <c r="E13" s="65"/>
      <c r="F13" s="65"/>
      <c r="G13" s="55"/>
      <c r="H13" s="55"/>
      <c r="I13" s="55"/>
      <c r="J13" s="55"/>
      <c r="K13" s="55"/>
      <c r="L13" s="55"/>
      <c r="M13" s="55"/>
      <c r="N13" s="55"/>
      <c r="O13" s="55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66"/>
      <c r="AI13" s="54">
        <v>10</v>
      </c>
      <c r="AJ13" s="54"/>
      <c r="AK13" s="54"/>
      <c r="AL13" s="54"/>
      <c r="AM13" s="54"/>
      <c r="AN13" s="67"/>
      <c r="AO13" s="54"/>
      <c r="AP13" s="54"/>
      <c r="AQ13" s="39">
        <f t="shared" si="0"/>
        <v>10</v>
      </c>
      <c r="AR13" s="68"/>
      <c r="AS13" s="68"/>
      <c r="AT13" s="69"/>
      <c r="AU13" s="70"/>
      <c r="AV13" s="71"/>
      <c r="AW13" s="72"/>
      <c r="AX13" s="39">
        <f t="shared" si="3"/>
        <v>10</v>
      </c>
      <c r="AY13" s="44">
        <f t="shared" si="1"/>
        <v>175</v>
      </c>
      <c r="AZ13" s="73"/>
      <c r="BA13" s="74"/>
      <c r="BB13" s="44">
        <f t="shared" si="2"/>
        <v>175</v>
      </c>
      <c r="BC13" s="2" t="s">
        <v>73</v>
      </c>
    </row>
    <row r="14" spans="1:55" ht="14.25">
      <c r="A14" s="48">
        <v>12</v>
      </c>
      <c r="B14" s="49" t="s">
        <v>74</v>
      </c>
      <c r="C14" s="75" t="s">
        <v>58</v>
      </c>
      <c r="D14" s="53"/>
      <c r="E14" s="53"/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66"/>
      <c r="AI14" s="54"/>
      <c r="AJ14" s="54"/>
      <c r="AK14" s="54"/>
      <c r="AL14" s="54"/>
      <c r="AM14" s="54"/>
      <c r="AN14" s="67"/>
      <c r="AO14" s="54"/>
      <c r="AP14" s="54"/>
      <c r="AQ14" s="39">
        <f t="shared" si="0"/>
        <v>0</v>
      </c>
      <c r="AR14" s="68"/>
      <c r="AS14" s="68"/>
      <c r="AT14" s="69"/>
      <c r="AU14" s="70"/>
      <c r="AV14" s="71"/>
      <c r="AW14" s="72"/>
      <c r="AX14" s="39">
        <f t="shared" si="3"/>
        <v>0</v>
      </c>
      <c r="AY14" s="44">
        <f t="shared" si="1"/>
        <v>0</v>
      </c>
      <c r="AZ14" s="73"/>
      <c r="BA14" s="74"/>
      <c r="BB14" s="44">
        <f t="shared" si="2"/>
        <v>0</v>
      </c>
      <c r="BC14" s="49" t="s">
        <v>74</v>
      </c>
    </row>
    <row r="15" spans="1:55" ht="14.25">
      <c r="A15" s="31">
        <v>13</v>
      </c>
      <c r="B15" s="49" t="s">
        <v>75</v>
      </c>
      <c r="C15" s="75" t="s">
        <v>76</v>
      </c>
      <c r="D15" s="53"/>
      <c r="E15" s="53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66"/>
      <c r="AI15" s="54">
        <v>10</v>
      </c>
      <c r="AJ15" s="54"/>
      <c r="AK15" s="54"/>
      <c r="AL15" s="54"/>
      <c r="AM15" s="54"/>
      <c r="AN15" s="67"/>
      <c r="AO15" s="54"/>
      <c r="AP15" s="54"/>
      <c r="AQ15" s="39">
        <f t="shared" si="0"/>
        <v>10</v>
      </c>
      <c r="AR15" s="68"/>
      <c r="AS15" s="68"/>
      <c r="AT15" s="69"/>
      <c r="AU15" s="70"/>
      <c r="AV15" s="71"/>
      <c r="AW15" s="72"/>
      <c r="AX15" s="39">
        <f t="shared" si="3"/>
        <v>10</v>
      </c>
      <c r="AY15" s="44">
        <f t="shared" si="1"/>
        <v>175</v>
      </c>
      <c r="AZ15" s="73"/>
      <c r="BA15" s="74">
        <v>6</v>
      </c>
      <c r="BB15" s="44">
        <f t="shared" si="2"/>
        <v>181</v>
      </c>
      <c r="BC15" s="49" t="s">
        <v>75</v>
      </c>
    </row>
    <row r="16" spans="1:55" ht="14.25">
      <c r="A16" s="48">
        <v>14</v>
      </c>
      <c r="B16" s="49" t="s">
        <v>77</v>
      </c>
      <c r="C16" s="33" t="s">
        <v>65</v>
      </c>
      <c r="D16" s="53"/>
      <c r="E16" s="53"/>
      <c r="F16" s="5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66"/>
      <c r="AI16" s="54"/>
      <c r="AJ16" s="54"/>
      <c r="AK16" s="54"/>
      <c r="AL16" s="54"/>
      <c r="AM16" s="54"/>
      <c r="AN16" s="67"/>
      <c r="AO16" s="54"/>
      <c r="AP16" s="54"/>
      <c r="AQ16" s="39">
        <f t="shared" si="0"/>
        <v>0</v>
      </c>
      <c r="AR16" s="68"/>
      <c r="AS16" s="68"/>
      <c r="AT16" s="69"/>
      <c r="AU16" s="70"/>
      <c r="AV16" s="71"/>
      <c r="AW16" s="72"/>
      <c r="AX16" s="39">
        <f t="shared" si="3"/>
        <v>0</v>
      </c>
      <c r="AY16" s="44">
        <f t="shared" si="1"/>
        <v>0</v>
      </c>
      <c r="AZ16" s="73"/>
      <c r="BA16" s="74"/>
      <c r="BB16" s="44">
        <f t="shared" si="2"/>
        <v>0</v>
      </c>
      <c r="BC16" s="49" t="s">
        <v>77</v>
      </c>
    </row>
    <row r="17" spans="1:55" ht="14.25">
      <c r="A17" s="31">
        <v>15</v>
      </c>
      <c r="B17" s="49" t="s">
        <v>78</v>
      </c>
      <c r="C17" s="33" t="s">
        <v>65</v>
      </c>
      <c r="D17" s="53"/>
      <c r="E17" s="53"/>
      <c r="F17" s="5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66"/>
      <c r="AI17" s="54">
        <v>12</v>
      </c>
      <c r="AJ17" s="54"/>
      <c r="AK17" s="54"/>
      <c r="AL17" s="54"/>
      <c r="AM17" s="54"/>
      <c r="AN17" s="67"/>
      <c r="AO17" s="54"/>
      <c r="AP17" s="54"/>
      <c r="AQ17" s="39">
        <f t="shared" si="0"/>
        <v>12</v>
      </c>
      <c r="AR17" s="68"/>
      <c r="AS17" s="68"/>
      <c r="AT17" s="69"/>
      <c r="AU17" s="70"/>
      <c r="AV17" s="71"/>
      <c r="AW17" s="72"/>
      <c r="AX17" s="39">
        <f t="shared" si="3"/>
        <v>12</v>
      </c>
      <c r="AY17" s="44">
        <f t="shared" si="1"/>
        <v>210</v>
      </c>
      <c r="AZ17" s="73"/>
      <c r="BA17" s="74"/>
      <c r="BB17" s="44">
        <f t="shared" si="2"/>
        <v>210</v>
      </c>
      <c r="BC17" s="49" t="s">
        <v>78</v>
      </c>
    </row>
    <row r="18" spans="1:55" ht="14.25">
      <c r="A18" s="48">
        <v>16</v>
      </c>
      <c r="B18" s="49" t="s">
        <v>79</v>
      </c>
      <c r="C18" s="75" t="s">
        <v>58</v>
      </c>
      <c r="D18" s="53"/>
      <c r="E18" s="53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66"/>
      <c r="AI18" s="54"/>
      <c r="AJ18" s="54"/>
      <c r="AK18" s="54"/>
      <c r="AL18" s="54"/>
      <c r="AM18" s="54"/>
      <c r="AN18" s="67"/>
      <c r="AO18" s="54"/>
      <c r="AP18" s="54"/>
      <c r="AQ18" s="39">
        <f t="shared" si="0"/>
        <v>0</v>
      </c>
      <c r="AR18" s="68"/>
      <c r="AS18" s="68"/>
      <c r="AT18" s="69"/>
      <c r="AU18" s="70"/>
      <c r="AV18" s="71"/>
      <c r="AW18" s="72"/>
      <c r="AX18" s="39">
        <f t="shared" si="3"/>
        <v>0</v>
      </c>
      <c r="AY18" s="44">
        <f t="shared" si="1"/>
        <v>0</v>
      </c>
      <c r="AZ18" s="73"/>
      <c r="BA18" s="74"/>
      <c r="BB18" s="44">
        <f t="shared" si="2"/>
        <v>0</v>
      </c>
      <c r="BC18" s="49" t="s">
        <v>79</v>
      </c>
    </row>
    <row r="19" spans="1:55" ht="14.25">
      <c r="A19" s="31">
        <v>17</v>
      </c>
      <c r="B19" s="49" t="s">
        <v>80</v>
      </c>
      <c r="C19" s="75" t="s">
        <v>81</v>
      </c>
      <c r="D19" s="53"/>
      <c r="E19" s="53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66"/>
      <c r="AI19" s="54"/>
      <c r="AJ19" s="54"/>
      <c r="AK19" s="54"/>
      <c r="AL19" s="54"/>
      <c r="AM19" s="54"/>
      <c r="AN19" s="67"/>
      <c r="AO19" s="54"/>
      <c r="AP19" s="54"/>
      <c r="AQ19" s="39">
        <f t="shared" si="0"/>
        <v>0</v>
      </c>
      <c r="AR19" s="68"/>
      <c r="AS19" s="68"/>
      <c r="AT19" s="69"/>
      <c r="AU19" s="70"/>
      <c r="AV19" s="71"/>
      <c r="AW19" s="72"/>
      <c r="AX19" s="39">
        <f t="shared" si="3"/>
        <v>0</v>
      </c>
      <c r="AY19" s="44">
        <f t="shared" si="1"/>
        <v>0</v>
      </c>
      <c r="AZ19" s="73"/>
      <c r="BA19" s="74"/>
      <c r="BB19" s="44">
        <f t="shared" si="2"/>
        <v>0</v>
      </c>
      <c r="BC19" s="49" t="s">
        <v>80</v>
      </c>
    </row>
    <row r="20" spans="1:55" ht="11.25" customHeight="1">
      <c r="A20" s="48">
        <v>18</v>
      </c>
      <c r="B20" s="76" t="s">
        <v>82</v>
      </c>
      <c r="C20" s="52" t="s">
        <v>76</v>
      </c>
      <c r="D20" s="53"/>
      <c r="E20" s="53"/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>
        <v>5</v>
      </c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66"/>
      <c r="AI20" s="54">
        <v>10</v>
      </c>
      <c r="AJ20" s="54"/>
      <c r="AK20" s="54"/>
      <c r="AL20" s="54"/>
      <c r="AM20" s="54">
        <v>5</v>
      </c>
      <c r="AN20" s="67"/>
      <c r="AO20" s="54"/>
      <c r="AP20" s="54"/>
      <c r="AQ20" s="39">
        <f t="shared" si="0"/>
        <v>20</v>
      </c>
      <c r="AR20" s="68"/>
      <c r="AS20" s="68"/>
      <c r="AT20" s="69"/>
      <c r="AU20" s="70">
        <v>23</v>
      </c>
      <c r="AV20" s="71"/>
      <c r="AW20" s="72"/>
      <c r="AX20" s="39">
        <f t="shared" si="3"/>
        <v>43</v>
      </c>
      <c r="AY20" s="44">
        <f t="shared" si="1"/>
        <v>1155</v>
      </c>
      <c r="AZ20" s="73"/>
      <c r="BA20" s="74">
        <v>2</v>
      </c>
      <c r="BB20" s="44">
        <f t="shared" si="2"/>
        <v>1157</v>
      </c>
      <c r="BC20" s="76" t="s">
        <v>82</v>
      </c>
    </row>
    <row r="21" spans="1:55" ht="11.25" customHeight="1">
      <c r="A21" s="31">
        <v>19</v>
      </c>
      <c r="B21" s="76" t="s">
        <v>83</v>
      </c>
      <c r="C21" s="75" t="s">
        <v>76</v>
      </c>
      <c r="D21" s="53"/>
      <c r="E21" s="53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66"/>
      <c r="AI21" s="54">
        <v>12</v>
      </c>
      <c r="AJ21" s="54"/>
      <c r="AK21" s="54"/>
      <c r="AL21" s="54"/>
      <c r="AM21" s="54"/>
      <c r="AN21" s="67"/>
      <c r="AO21" s="54"/>
      <c r="AP21" s="54"/>
      <c r="AQ21" s="39">
        <f t="shared" si="0"/>
        <v>12</v>
      </c>
      <c r="AR21" s="68"/>
      <c r="AS21" s="68"/>
      <c r="AT21" s="69"/>
      <c r="AU21" s="70"/>
      <c r="AV21" s="71"/>
      <c r="AW21" s="72"/>
      <c r="AX21" s="39">
        <f t="shared" si="3"/>
        <v>12</v>
      </c>
      <c r="AY21" s="44">
        <f t="shared" si="1"/>
        <v>210</v>
      </c>
      <c r="AZ21" s="73"/>
      <c r="BA21" s="74">
        <v>1</v>
      </c>
      <c r="BB21" s="44">
        <f t="shared" si="2"/>
        <v>211</v>
      </c>
      <c r="BC21" s="76" t="s">
        <v>83</v>
      </c>
    </row>
    <row r="22" spans="1:55" ht="14.25">
      <c r="A22" s="48">
        <v>20</v>
      </c>
      <c r="B22" s="49" t="s">
        <v>84</v>
      </c>
      <c r="C22" s="33" t="s">
        <v>76</v>
      </c>
      <c r="D22" s="53"/>
      <c r="E22" s="53"/>
      <c r="F22" s="53"/>
      <c r="G22" s="54"/>
      <c r="H22" s="54"/>
      <c r="I22" s="54"/>
      <c r="J22" s="54"/>
      <c r="K22" s="54"/>
      <c r="L22" s="54"/>
      <c r="M22" s="54"/>
      <c r="N22" s="77"/>
      <c r="O22" s="54"/>
      <c r="P22" s="54"/>
      <c r="Q22" s="54"/>
      <c r="R22" s="54">
        <v>2</v>
      </c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66"/>
      <c r="AI22" s="54">
        <v>12</v>
      </c>
      <c r="AJ22" s="54"/>
      <c r="AK22" s="54"/>
      <c r="AL22" s="54"/>
      <c r="AM22" s="54"/>
      <c r="AN22" s="67"/>
      <c r="AO22" s="54"/>
      <c r="AP22" s="54"/>
      <c r="AQ22" s="39">
        <f t="shared" si="0"/>
        <v>14</v>
      </c>
      <c r="AR22" s="68"/>
      <c r="AS22" s="68"/>
      <c r="AT22" s="69"/>
      <c r="AU22" s="70"/>
      <c r="AV22" s="71"/>
      <c r="AW22" s="78"/>
      <c r="AX22" s="39">
        <f t="shared" si="3"/>
        <v>14</v>
      </c>
      <c r="AY22" s="44">
        <f t="shared" si="1"/>
        <v>245</v>
      </c>
      <c r="AZ22" s="73"/>
      <c r="BA22" s="74"/>
      <c r="BB22" s="44">
        <f t="shared" si="2"/>
        <v>245</v>
      </c>
      <c r="BC22" s="49" t="s">
        <v>84</v>
      </c>
    </row>
    <row r="23" spans="1:55" ht="14.25">
      <c r="A23" s="31">
        <v>21</v>
      </c>
      <c r="B23" s="49" t="s">
        <v>85</v>
      </c>
      <c r="C23" s="33" t="s">
        <v>60</v>
      </c>
      <c r="D23" s="53"/>
      <c r="E23" s="53"/>
      <c r="F23" s="53"/>
      <c r="G23" s="54"/>
      <c r="H23" s="54"/>
      <c r="I23" s="54"/>
      <c r="J23" s="54"/>
      <c r="K23" s="54"/>
      <c r="L23" s="54"/>
      <c r="M23" s="54"/>
      <c r="N23" s="77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66"/>
      <c r="AI23" s="54"/>
      <c r="AJ23" s="54"/>
      <c r="AK23" s="54"/>
      <c r="AL23" s="54"/>
      <c r="AM23" s="54"/>
      <c r="AN23" s="67"/>
      <c r="AO23" s="54"/>
      <c r="AP23" s="54"/>
      <c r="AQ23" s="39">
        <f t="shared" si="0"/>
        <v>0</v>
      </c>
      <c r="AR23" s="68"/>
      <c r="AS23" s="68"/>
      <c r="AT23" s="69"/>
      <c r="AU23" s="70"/>
      <c r="AV23" s="71"/>
      <c r="AW23" s="78"/>
      <c r="AX23" s="39">
        <f t="shared" si="3"/>
        <v>0</v>
      </c>
      <c r="AY23" s="44">
        <f t="shared" si="1"/>
        <v>0</v>
      </c>
      <c r="AZ23" s="73"/>
      <c r="BA23" s="74"/>
      <c r="BB23" s="44">
        <f t="shared" si="2"/>
        <v>0</v>
      </c>
      <c r="BC23" s="49" t="s">
        <v>85</v>
      </c>
    </row>
    <row r="24" spans="1:55" ht="14.25">
      <c r="A24" s="48">
        <v>22</v>
      </c>
      <c r="B24" s="49" t="s">
        <v>86</v>
      </c>
      <c r="C24" s="33" t="s">
        <v>81</v>
      </c>
      <c r="D24" s="53"/>
      <c r="E24" s="53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66"/>
      <c r="AI24" s="54">
        <v>12</v>
      </c>
      <c r="AJ24" s="54"/>
      <c r="AK24" s="54"/>
      <c r="AL24" s="54"/>
      <c r="AM24" s="54"/>
      <c r="AN24" s="67"/>
      <c r="AO24" s="54"/>
      <c r="AP24" s="54"/>
      <c r="AQ24" s="39">
        <f t="shared" si="0"/>
        <v>12</v>
      </c>
      <c r="AR24" s="68"/>
      <c r="AS24" s="68"/>
      <c r="AT24" s="69"/>
      <c r="AU24" s="70"/>
      <c r="AV24" s="71"/>
      <c r="AW24" s="78">
        <v>717.5</v>
      </c>
      <c r="AX24" s="39">
        <f t="shared" si="3"/>
        <v>12</v>
      </c>
      <c r="AY24" s="44">
        <f t="shared" si="1"/>
        <v>927.5</v>
      </c>
      <c r="AZ24" s="73"/>
      <c r="BA24" s="74"/>
      <c r="BB24" s="44">
        <f t="shared" si="2"/>
        <v>927.5</v>
      </c>
      <c r="BC24" s="49" t="s">
        <v>86</v>
      </c>
    </row>
    <row r="25" spans="1:55" ht="14.25">
      <c r="A25" s="31">
        <v>23</v>
      </c>
      <c r="B25" s="49" t="s">
        <v>87</v>
      </c>
      <c r="C25" s="33" t="s">
        <v>60</v>
      </c>
      <c r="D25" s="53"/>
      <c r="E25" s="53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>
        <v>1</v>
      </c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66"/>
      <c r="AI25" s="54"/>
      <c r="AJ25" s="54"/>
      <c r="AK25" s="54"/>
      <c r="AL25" s="54"/>
      <c r="AM25" s="54"/>
      <c r="AN25" s="67"/>
      <c r="AO25" s="54"/>
      <c r="AP25" s="54"/>
      <c r="AQ25" s="39">
        <f t="shared" si="0"/>
        <v>1</v>
      </c>
      <c r="AR25" s="68"/>
      <c r="AS25" s="68"/>
      <c r="AT25" s="69"/>
      <c r="AU25" s="70"/>
      <c r="AV25" s="71">
        <v>15</v>
      </c>
      <c r="AW25" s="78"/>
      <c r="AX25" s="39">
        <f t="shared" si="3"/>
        <v>16</v>
      </c>
      <c r="AY25" s="44">
        <f t="shared" si="1"/>
        <v>767.5</v>
      </c>
      <c r="AZ25" s="73"/>
      <c r="BA25" s="74"/>
      <c r="BB25" s="44">
        <f t="shared" si="2"/>
        <v>767.5</v>
      </c>
      <c r="BC25" s="49" t="s">
        <v>87</v>
      </c>
    </row>
    <row r="26" spans="1:55" ht="12.75">
      <c r="A26" s="48">
        <v>24</v>
      </c>
      <c r="B26" s="76" t="s">
        <v>88</v>
      </c>
      <c r="C26" s="33" t="s">
        <v>58</v>
      </c>
      <c r="D26" s="53"/>
      <c r="E26" s="53"/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66"/>
      <c r="AI26" s="54"/>
      <c r="AJ26" s="54"/>
      <c r="AK26" s="54"/>
      <c r="AL26" s="54"/>
      <c r="AM26" s="54"/>
      <c r="AN26" s="67"/>
      <c r="AO26" s="54"/>
      <c r="AP26" s="54"/>
      <c r="AQ26" s="39">
        <f t="shared" si="0"/>
        <v>0</v>
      </c>
      <c r="AR26" s="68"/>
      <c r="AS26" s="68"/>
      <c r="AT26" s="69"/>
      <c r="AU26" s="70"/>
      <c r="AV26" s="71"/>
      <c r="AW26" s="78"/>
      <c r="AX26" s="39">
        <f t="shared" si="3"/>
        <v>0</v>
      </c>
      <c r="AY26" s="44">
        <f t="shared" si="1"/>
        <v>0</v>
      </c>
      <c r="AZ26" s="73"/>
      <c r="BA26" s="74"/>
      <c r="BB26" s="44">
        <f t="shared" si="2"/>
        <v>0</v>
      </c>
      <c r="BC26" s="76" t="s">
        <v>88</v>
      </c>
    </row>
    <row r="27" spans="1:55" ht="12">
      <c r="A27" s="31">
        <v>25</v>
      </c>
      <c r="B27" s="49" t="s">
        <v>89</v>
      </c>
      <c r="C27" s="33" t="s">
        <v>60</v>
      </c>
      <c r="D27" s="53"/>
      <c r="E27" s="53"/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66"/>
      <c r="AI27" s="54">
        <v>12</v>
      </c>
      <c r="AJ27" s="54"/>
      <c r="AK27" s="54"/>
      <c r="AL27" s="54"/>
      <c r="AM27" s="54"/>
      <c r="AN27" s="67"/>
      <c r="AO27" s="54"/>
      <c r="AP27" s="54"/>
      <c r="AQ27" s="39">
        <f t="shared" si="0"/>
        <v>12</v>
      </c>
      <c r="AR27" s="68"/>
      <c r="AS27" s="68"/>
      <c r="AT27" s="69"/>
      <c r="AU27" s="70"/>
      <c r="AV27" s="71"/>
      <c r="AW27" s="78"/>
      <c r="AX27" s="39">
        <f t="shared" si="3"/>
        <v>12</v>
      </c>
      <c r="AY27" s="44">
        <f t="shared" si="1"/>
        <v>210</v>
      </c>
      <c r="AZ27" s="73"/>
      <c r="BA27" s="74"/>
      <c r="BB27" s="44">
        <f t="shared" si="2"/>
        <v>210</v>
      </c>
      <c r="BC27" s="49" t="s">
        <v>89</v>
      </c>
    </row>
    <row r="28" spans="1:55" ht="12.75">
      <c r="A28" s="48">
        <v>26</v>
      </c>
      <c r="B28" s="49" t="s">
        <v>90</v>
      </c>
      <c r="C28" s="52" t="s">
        <v>58</v>
      </c>
      <c r="D28" s="53"/>
      <c r="E28" s="53"/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66"/>
      <c r="AI28" s="54"/>
      <c r="AJ28" s="54"/>
      <c r="AK28" s="54"/>
      <c r="AL28" s="54"/>
      <c r="AM28" s="54"/>
      <c r="AN28" s="67"/>
      <c r="AO28" s="54"/>
      <c r="AP28" s="54"/>
      <c r="AQ28" s="39">
        <f t="shared" si="0"/>
        <v>0</v>
      </c>
      <c r="AR28" s="68"/>
      <c r="AS28" s="68"/>
      <c r="AT28" s="69"/>
      <c r="AU28" s="70"/>
      <c r="AV28" s="71"/>
      <c r="AW28" s="78"/>
      <c r="AX28" s="39">
        <f t="shared" si="3"/>
        <v>0</v>
      </c>
      <c r="AY28" s="44">
        <f t="shared" si="1"/>
        <v>0</v>
      </c>
      <c r="AZ28" s="73"/>
      <c r="BA28" s="74">
        <v>3</v>
      </c>
      <c r="BB28" s="44">
        <f t="shared" si="2"/>
        <v>3</v>
      </c>
      <c r="BC28" s="49" t="s">
        <v>90</v>
      </c>
    </row>
    <row r="29" spans="1:55" ht="12">
      <c r="A29" s="31">
        <v>27</v>
      </c>
      <c r="B29" s="49" t="s">
        <v>91</v>
      </c>
      <c r="C29" s="75" t="s">
        <v>58</v>
      </c>
      <c r="D29" s="53"/>
      <c r="E29" s="53"/>
      <c r="F29" s="53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>
        <v>1</v>
      </c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66"/>
      <c r="AI29" s="54"/>
      <c r="AJ29" s="54"/>
      <c r="AK29" s="54"/>
      <c r="AL29" s="54"/>
      <c r="AM29" s="54"/>
      <c r="AN29" s="67"/>
      <c r="AO29" s="54"/>
      <c r="AP29" s="54"/>
      <c r="AQ29" s="39">
        <f t="shared" si="0"/>
        <v>1</v>
      </c>
      <c r="AR29" s="68"/>
      <c r="AS29" s="68"/>
      <c r="AT29" s="69"/>
      <c r="AU29" s="70"/>
      <c r="AV29" s="71"/>
      <c r="AW29" s="78"/>
      <c r="AX29" s="39">
        <f t="shared" si="3"/>
        <v>1</v>
      </c>
      <c r="AY29" s="44">
        <f t="shared" si="1"/>
        <v>17.5</v>
      </c>
      <c r="AZ29" s="73"/>
      <c r="BA29" s="74"/>
      <c r="BB29" s="44">
        <f t="shared" si="2"/>
        <v>17.5</v>
      </c>
      <c r="BC29" s="49" t="s">
        <v>91</v>
      </c>
    </row>
    <row r="30" spans="1:55" ht="12.75">
      <c r="A30" s="48">
        <v>28</v>
      </c>
      <c r="B30" s="49" t="s">
        <v>92</v>
      </c>
      <c r="C30" s="75" t="s">
        <v>58</v>
      </c>
      <c r="D30" s="53"/>
      <c r="E30" s="53">
        <v>10</v>
      </c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66"/>
      <c r="AI30" s="54">
        <v>10</v>
      </c>
      <c r="AJ30" s="54"/>
      <c r="AK30" s="54"/>
      <c r="AL30" s="54"/>
      <c r="AM30" s="54"/>
      <c r="AN30" s="67"/>
      <c r="AO30" s="54"/>
      <c r="AP30" s="54"/>
      <c r="AQ30" s="39">
        <f t="shared" si="0"/>
        <v>20</v>
      </c>
      <c r="AR30" s="68"/>
      <c r="AS30" s="68"/>
      <c r="AT30" s="69"/>
      <c r="AU30" s="70">
        <v>7</v>
      </c>
      <c r="AV30" s="71"/>
      <c r="AW30" s="72"/>
      <c r="AX30" s="39">
        <f t="shared" si="3"/>
        <v>27</v>
      </c>
      <c r="AY30" s="44">
        <f t="shared" si="1"/>
        <v>595</v>
      </c>
      <c r="AZ30" s="73"/>
      <c r="BA30" s="74">
        <v>1</v>
      </c>
      <c r="BB30" s="44">
        <f t="shared" si="2"/>
        <v>596</v>
      </c>
      <c r="BC30" s="49" t="s">
        <v>92</v>
      </c>
    </row>
    <row r="31" spans="1:55" ht="12">
      <c r="A31" s="31">
        <v>29</v>
      </c>
      <c r="B31" s="49" t="s">
        <v>93</v>
      </c>
      <c r="C31" s="75" t="s">
        <v>65</v>
      </c>
      <c r="D31" s="53"/>
      <c r="E31" s="53"/>
      <c r="F31" s="5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66"/>
      <c r="AI31" s="54"/>
      <c r="AJ31" s="54"/>
      <c r="AK31" s="54"/>
      <c r="AL31" s="54"/>
      <c r="AM31" s="54"/>
      <c r="AN31" s="67"/>
      <c r="AO31" s="54"/>
      <c r="AP31" s="54"/>
      <c r="AQ31" s="39">
        <f t="shared" si="0"/>
        <v>0</v>
      </c>
      <c r="AR31" s="68"/>
      <c r="AS31" s="68"/>
      <c r="AT31" s="69"/>
      <c r="AU31" s="70"/>
      <c r="AV31" s="71"/>
      <c r="AW31" s="78"/>
      <c r="AX31" s="39">
        <f t="shared" si="3"/>
        <v>0</v>
      </c>
      <c r="AY31" s="44">
        <f t="shared" si="1"/>
        <v>0</v>
      </c>
      <c r="AZ31" s="73"/>
      <c r="BA31" s="74"/>
      <c r="BB31" s="44">
        <f t="shared" si="2"/>
        <v>0</v>
      </c>
      <c r="BC31" s="49" t="s">
        <v>93</v>
      </c>
    </row>
    <row r="32" spans="1:55" ht="12.75">
      <c r="A32" s="48">
        <v>30</v>
      </c>
      <c r="B32" s="49" t="s">
        <v>94</v>
      </c>
      <c r="C32" s="75" t="s">
        <v>76</v>
      </c>
      <c r="D32" s="53"/>
      <c r="E32" s="53"/>
      <c r="F32" s="53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>
        <v>4</v>
      </c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66"/>
      <c r="AI32" s="54"/>
      <c r="AJ32" s="54"/>
      <c r="AK32" s="54"/>
      <c r="AL32" s="54"/>
      <c r="AM32" s="54"/>
      <c r="AN32" s="67"/>
      <c r="AO32" s="54"/>
      <c r="AP32" s="54"/>
      <c r="AQ32" s="39">
        <f t="shared" si="0"/>
        <v>4</v>
      </c>
      <c r="AR32" s="68"/>
      <c r="AS32" s="68"/>
      <c r="AT32" s="69"/>
      <c r="AU32" s="70"/>
      <c r="AV32" s="71"/>
      <c r="AW32" s="78"/>
      <c r="AX32" s="39">
        <f t="shared" si="3"/>
        <v>4</v>
      </c>
      <c r="AY32" s="44">
        <f t="shared" si="1"/>
        <v>70</v>
      </c>
      <c r="AZ32" s="73"/>
      <c r="BA32" s="74">
        <v>5</v>
      </c>
      <c r="BB32" s="44">
        <f t="shared" si="2"/>
        <v>75</v>
      </c>
      <c r="BC32" s="49" t="s">
        <v>94</v>
      </c>
    </row>
    <row r="33" spans="1:55" ht="14.25">
      <c r="A33" s="31">
        <v>31</v>
      </c>
      <c r="B33" s="49" t="s">
        <v>95</v>
      </c>
      <c r="C33" s="75" t="s">
        <v>193</v>
      </c>
      <c r="D33" s="53"/>
      <c r="E33" s="53"/>
      <c r="F33" s="5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66"/>
      <c r="AI33" s="54"/>
      <c r="AJ33" s="54"/>
      <c r="AK33" s="54"/>
      <c r="AL33" s="54"/>
      <c r="AM33" s="54"/>
      <c r="AN33" s="67"/>
      <c r="AO33" s="54"/>
      <c r="AP33" s="54"/>
      <c r="AQ33" s="39">
        <f t="shared" si="0"/>
        <v>0</v>
      </c>
      <c r="AR33" s="68"/>
      <c r="AS33" s="68"/>
      <c r="AT33" s="69"/>
      <c r="AU33" s="70"/>
      <c r="AV33" s="71"/>
      <c r="AW33" s="78"/>
      <c r="AX33" s="39">
        <f t="shared" si="3"/>
        <v>0</v>
      </c>
      <c r="AY33" s="44">
        <f t="shared" si="1"/>
        <v>0</v>
      </c>
      <c r="AZ33" s="73"/>
      <c r="BA33" s="74"/>
      <c r="BB33" s="44">
        <f t="shared" si="2"/>
        <v>0</v>
      </c>
      <c r="BC33" s="49" t="s">
        <v>95</v>
      </c>
    </row>
    <row r="34" spans="1:55" ht="12.75">
      <c r="A34" s="48">
        <v>32</v>
      </c>
      <c r="B34" s="76" t="s">
        <v>96</v>
      </c>
      <c r="C34" s="75" t="s">
        <v>81</v>
      </c>
      <c r="D34" s="53"/>
      <c r="E34" s="53"/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66"/>
      <c r="AI34" s="54"/>
      <c r="AJ34" s="54"/>
      <c r="AK34" s="54"/>
      <c r="AL34" s="54"/>
      <c r="AM34" s="54"/>
      <c r="AN34" s="67"/>
      <c r="AO34" s="54"/>
      <c r="AP34" s="54"/>
      <c r="AQ34" s="39">
        <f t="shared" si="0"/>
        <v>0</v>
      </c>
      <c r="AR34" s="68"/>
      <c r="AS34" s="68"/>
      <c r="AT34" s="69"/>
      <c r="AU34" s="70"/>
      <c r="AV34" s="71"/>
      <c r="AW34" s="78"/>
      <c r="AX34" s="39">
        <f t="shared" si="3"/>
        <v>0</v>
      </c>
      <c r="AY34" s="44">
        <f t="shared" si="1"/>
        <v>0</v>
      </c>
      <c r="AZ34" s="73"/>
      <c r="BA34" s="74"/>
      <c r="BB34" s="44">
        <f t="shared" si="2"/>
        <v>0</v>
      </c>
      <c r="BC34" s="76" t="s">
        <v>96</v>
      </c>
    </row>
    <row r="35" spans="1:55" ht="12">
      <c r="A35" s="31">
        <v>33</v>
      </c>
      <c r="B35" s="76" t="s">
        <v>98</v>
      </c>
      <c r="C35" s="75" t="s">
        <v>193</v>
      </c>
      <c r="D35" s="53"/>
      <c r="E35" s="53"/>
      <c r="F35" s="53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66"/>
      <c r="AI35" s="54"/>
      <c r="AJ35" s="54"/>
      <c r="AK35" s="54"/>
      <c r="AL35" s="54"/>
      <c r="AM35" s="54"/>
      <c r="AN35" s="67"/>
      <c r="AO35" s="54"/>
      <c r="AP35" s="54"/>
      <c r="AQ35" s="39"/>
      <c r="AR35" s="68"/>
      <c r="AS35" s="68"/>
      <c r="AT35" s="69"/>
      <c r="AU35" s="70"/>
      <c r="AV35" s="71"/>
      <c r="AW35" s="78"/>
      <c r="AX35" s="39"/>
      <c r="AY35" s="44"/>
      <c r="AZ35" s="73"/>
      <c r="BA35" s="74">
        <v>1</v>
      </c>
      <c r="BB35" s="44"/>
      <c r="BC35" s="76" t="s">
        <v>98</v>
      </c>
    </row>
    <row r="36" spans="1:55" ht="12.75">
      <c r="A36" s="48">
        <v>34</v>
      </c>
      <c r="B36" s="76" t="s">
        <v>97</v>
      </c>
      <c r="C36" s="75" t="s">
        <v>81</v>
      </c>
      <c r="D36" s="53"/>
      <c r="E36" s="53"/>
      <c r="F36" s="5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66"/>
      <c r="AI36" s="54">
        <v>10</v>
      </c>
      <c r="AJ36" s="54"/>
      <c r="AK36" s="54"/>
      <c r="AL36" s="54"/>
      <c r="AM36" s="54"/>
      <c r="AN36" s="67"/>
      <c r="AO36" s="54"/>
      <c r="AP36" s="54"/>
      <c r="AQ36" s="39">
        <f aca="true" t="shared" si="4" ref="AQ36:AQ40">SUM(D36:AP36)</f>
        <v>10</v>
      </c>
      <c r="AR36" s="68"/>
      <c r="AS36" s="68"/>
      <c r="AT36" s="69"/>
      <c r="AU36" s="70"/>
      <c r="AV36" s="71"/>
      <c r="AW36" s="78"/>
      <c r="AX36" s="39">
        <f aca="true" t="shared" si="5" ref="AX36:AX40">SUM(AQ36:AV36)</f>
        <v>10</v>
      </c>
      <c r="AY36" s="44">
        <f aca="true" t="shared" si="6" ref="AY36:AY40">(AQ36*17.5+AS36*17.5+AT36*35+AU36*35+AV36*50)+(AW36)</f>
        <v>175</v>
      </c>
      <c r="AZ36" s="73"/>
      <c r="BA36" s="74"/>
      <c r="BB36" s="44">
        <f aca="true" t="shared" si="7" ref="BB36:BB40">AY36+AZ36+BA36</f>
        <v>175</v>
      </c>
      <c r="BC36" s="76" t="s">
        <v>97</v>
      </c>
    </row>
    <row r="37" spans="1:55" ht="12">
      <c r="A37" s="31">
        <v>35</v>
      </c>
      <c r="B37" s="76" t="s">
        <v>99</v>
      </c>
      <c r="C37" s="75" t="s">
        <v>58</v>
      </c>
      <c r="D37" s="53"/>
      <c r="E37" s="53"/>
      <c r="F37" s="53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66"/>
      <c r="AI37" s="54"/>
      <c r="AJ37" s="54"/>
      <c r="AK37" s="54"/>
      <c r="AL37" s="54"/>
      <c r="AM37" s="54"/>
      <c r="AN37" s="67"/>
      <c r="AO37" s="54"/>
      <c r="AP37" s="54"/>
      <c r="AQ37" s="39">
        <f t="shared" si="4"/>
        <v>0</v>
      </c>
      <c r="AR37" s="68"/>
      <c r="AS37" s="68"/>
      <c r="AT37" s="69"/>
      <c r="AU37" s="70"/>
      <c r="AV37" s="71"/>
      <c r="AW37" s="78"/>
      <c r="AX37" s="39">
        <f t="shared" si="5"/>
        <v>0</v>
      </c>
      <c r="AY37" s="44">
        <f t="shared" si="6"/>
        <v>0</v>
      </c>
      <c r="AZ37" s="73"/>
      <c r="BA37" s="74"/>
      <c r="BB37" s="44">
        <f t="shared" si="7"/>
        <v>0</v>
      </c>
      <c r="BC37" s="76" t="s">
        <v>99</v>
      </c>
    </row>
    <row r="38" spans="1:55" ht="12.75">
      <c r="A38" s="48">
        <v>36</v>
      </c>
      <c r="B38" s="76" t="s">
        <v>100</v>
      </c>
      <c r="C38" s="75" t="s">
        <v>101</v>
      </c>
      <c r="D38" s="53"/>
      <c r="E38" s="53"/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>
        <v>3</v>
      </c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66"/>
      <c r="AI38" s="54">
        <v>10</v>
      </c>
      <c r="AJ38" s="54"/>
      <c r="AK38" s="54"/>
      <c r="AL38" s="54"/>
      <c r="AM38" s="54"/>
      <c r="AN38" s="67"/>
      <c r="AO38" s="54"/>
      <c r="AP38" s="54"/>
      <c r="AQ38" s="39">
        <f t="shared" si="4"/>
        <v>13</v>
      </c>
      <c r="AR38" s="68"/>
      <c r="AS38" s="68"/>
      <c r="AT38" s="69"/>
      <c r="AU38" s="70"/>
      <c r="AV38" s="71"/>
      <c r="AW38" s="78"/>
      <c r="AX38" s="39">
        <f t="shared" si="5"/>
        <v>13</v>
      </c>
      <c r="AY38" s="44">
        <f t="shared" si="6"/>
        <v>227.5</v>
      </c>
      <c r="AZ38" s="73"/>
      <c r="BA38" s="74"/>
      <c r="BB38" s="44">
        <f t="shared" si="7"/>
        <v>227.5</v>
      </c>
      <c r="BC38" s="76" t="s">
        <v>100</v>
      </c>
    </row>
    <row r="39" spans="1:55" ht="12">
      <c r="A39" s="31">
        <v>37</v>
      </c>
      <c r="B39" s="76" t="s">
        <v>102</v>
      </c>
      <c r="C39" s="75" t="s">
        <v>60</v>
      </c>
      <c r="D39" s="53"/>
      <c r="E39" s="53"/>
      <c r="F39" s="5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66"/>
      <c r="AI39" s="54"/>
      <c r="AJ39" s="54"/>
      <c r="AK39" s="54"/>
      <c r="AL39" s="54"/>
      <c r="AM39" s="54"/>
      <c r="AN39" s="67"/>
      <c r="AO39" s="54"/>
      <c r="AP39" s="54"/>
      <c r="AQ39" s="39">
        <f t="shared" si="4"/>
        <v>0</v>
      </c>
      <c r="AR39" s="68"/>
      <c r="AS39" s="68"/>
      <c r="AT39" s="69"/>
      <c r="AU39" s="70"/>
      <c r="AV39" s="71"/>
      <c r="AW39" s="78"/>
      <c r="AX39" s="39">
        <f t="shared" si="5"/>
        <v>0</v>
      </c>
      <c r="AY39" s="44">
        <f t="shared" si="6"/>
        <v>0</v>
      </c>
      <c r="AZ39" s="73"/>
      <c r="BA39" s="74"/>
      <c r="BB39" s="44">
        <f t="shared" si="7"/>
        <v>0</v>
      </c>
      <c r="BC39" s="76" t="s">
        <v>102</v>
      </c>
    </row>
    <row r="40" spans="1:55" ht="12.75">
      <c r="A40" s="48">
        <v>38</v>
      </c>
      <c r="B40" s="76" t="s">
        <v>103</v>
      </c>
      <c r="C40" s="75" t="s">
        <v>194</v>
      </c>
      <c r="D40" s="53"/>
      <c r="E40" s="53"/>
      <c r="F40" s="53"/>
      <c r="G40" s="54"/>
      <c r="H40" s="54"/>
      <c r="I40" s="54">
        <v>15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66"/>
      <c r="AI40" s="54"/>
      <c r="AJ40" s="54"/>
      <c r="AK40" s="54"/>
      <c r="AL40" s="54"/>
      <c r="AM40" s="54"/>
      <c r="AN40" s="67"/>
      <c r="AO40" s="54"/>
      <c r="AP40" s="54"/>
      <c r="AQ40" s="39">
        <f t="shared" si="4"/>
        <v>15</v>
      </c>
      <c r="AR40" s="68"/>
      <c r="AS40" s="68"/>
      <c r="AT40" s="69"/>
      <c r="AU40" s="70"/>
      <c r="AV40" s="71"/>
      <c r="AW40" s="78"/>
      <c r="AX40" s="39">
        <f t="shared" si="5"/>
        <v>15</v>
      </c>
      <c r="AY40" s="44">
        <f t="shared" si="6"/>
        <v>262.5</v>
      </c>
      <c r="AZ40" s="73"/>
      <c r="BA40" s="74"/>
      <c r="BB40" s="44">
        <f t="shared" si="7"/>
        <v>262.5</v>
      </c>
      <c r="BC40" s="76" t="s">
        <v>103</v>
      </c>
    </row>
    <row r="41" spans="1:55" ht="185.25" customHeight="1">
      <c r="A41" s="79"/>
      <c r="B41" s="16" t="s">
        <v>6</v>
      </c>
      <c r="C41" s="17" t="s">
        <v>7</v>
      </c>
      <c r="D41" s="18" t="s">
        <v>8</v>
      </c>
      <c r="E41" s="18" t="s">
        <v>9</v>
      </c>
      <c r="F41" s="18" t="s">
        <v>10</v>
      </c>
      <c r="G41" s="19" t="s">
        <v>11</v>
      </c>
      <c r="H41" s="19" t="s">
        <v>12</v>
      </c>
      <c r="I41" s="19" t="s">
        <v>13</v>
      </c>
      <c r="J41" s="19" t="s">
        <v>14</v>
      </c>
      <c r="K41" s="19" t="s">
        <v>15</v>
      </c>
      <c r="L41" s="19" t="s">
        <v>16</v>
      </c>
      <c r="M41" s="19" t="s">
        <v>17</v>
      </c>
      <c r="N41" s="19" t="s">
        <v>18</v>
      </c>
      <c r="O41" s="19" t="s">
        <v>19</v>
      </c>
      <c r="P41" s="19" t="s">
        <v>20</v>
      </c>
      <c r="Q41" s="20" t="s">
        <v>21</v>
      </c>
      <c r="R41" s="19" t="s">
        <v>22</v>
      </c>
      <c r="S41" s="19" t="s">
        <v>23</v>
      </c>
      <c r="T41" s="19" t="s">
        <v>24</v>
      </c>
      <c r="U41" s="19" t="s">
        <v>25</v>
      </c>
      <c r="V41" s="19" t="s">
        <v>26</v>
      </c>
      <c r="W41" s="19" t="s">
        <v>27</v>
      </c>
      <c r="X41" s="19" t="s">
        <v>28</v>
      </c>
      <c r="Y41" s="19" t="s">
        <v>29</v>
      </c>
      <c r="Z41" s="19" t="s">
        <v>30</v>
      </c>
      <c r="AA41" s="19" t="s">
        <v>31</v>
      </c>
      <c r="AB41" s="19" t="s">
        <v>32</v>
      </c>
      <c r="AC41" s="19" t="s">
        <v>33</v>
      </c>
      <c r="AD41" s="19" t="s">
        <v>34</v>
      </c>
      <c r="AE41" s="19" t="s">
        <v>35</v>
      </c>
      <c r="AF41" s="19" t="s">
        <v>36</v>
      </c>
      <c r="AG41" s="19" t="s">
        <v>104</v>
      </c>
      <c r="AH41" s="18" t="s">
        <v>38</v>
      </c>
      <c r="AI41" s="19" t="s">
        <v>39</v>
      </c>
      <c r="AJ41" s="19" t="s">
        <v>40</v>
      </c>
      <c r="AK41" s="19" t="s">
        <v>41</v>
      </c>
      <c r="AL41" s="19" t="s">
        <v>42</v>
      </c>
      <c r="AM41" s="21" t="s">
        <v>43</v>
      </c>
      <c r="AN41" s="22" t="s">
        <v>44</v>
      </c>
      <c r="AO41" s="19" t="s">
        <v>45</v>
      </c>
      <c r="AP41" s="21" t="s">
        <v>105</v>
      </c>
      <c r="AQ41" s="22"/>
      <c r="AR41" s="23"/>
      <c r="AS41" s="24" t="s">
        <v>47</v>
      </c>
      <c r="AT41" s="24" t="s">
        <v>48</v>
      </c>
      <c r="AU41" s="25" t="s">
        <v>49</v>
      </c>
      <c r="AV41" s="24" t="s">
        <v>50</v>
      </c>
      <c r="AW41" s="26" t="s">
        <v>51</v>
      </c>
      <c r="AX41" s="39"/>
      <c r="AY41" s="44"/>
      <c r="AZ41" s="29" t="s">
        <v>54</v>
      </c>
      <c r="BA41" s="30" t="s">
        <v>55</v>
      </c>
      <c r="BB41" s="44"/>
      <c r="BC41" s="16" t="s">
        <v>6</v>
      </c>
    </row>
    <row r="42" spans="1:55" ht="12.75">
      <c r="A42" s="48">
        <v>39</v>
      </c>
      <c r="B42" s="2" t="s">
        <v>106</v>
      </c>
      <c r="C42" s="52" t="s">
        <v>81</v>
      </c>
      <c r="D42" s="53"/>
      <c r="E42" s="53"/>
      <c r="F42" s="53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66"/>
      <c r="AI42" s="54"/>
      <c r="AJ42" s="54"/>
      <c r="AK42" s="54"/>
      <c r="AL42" s="54"/>
      <c r="AM42" s="54"/>
      <c r="AN42" s="67"/>
      <c r="AO42" s="54"/>
      <c r="AP42" s="54"/>
      <c r="AQ42" s="39">
        <f aca="true" t="shared" si="8" ref="AQ42:AQ51">SUM(D42:AP42)</f>
        <v>0</v>
      </c>
      <c r="AR42" s="68"/>
      <c r="AS42" s="68"/>
      <c r="AT42" s="69"/>
      <c r="AU42" s="70"/>
      <c r="AV42" s="71"/>
      <c r="AW42" s="72"/>
      <c r="AX42" s="39">
        <f aca="true" t="shared" si="9" ref="AX42:AX51">SUM(AQ42:AV42)</f>
        <v>0</v>
      </c>
      <c r="AY42" s="44">
        <f aca="true" t="shared" si="10" ref="AY42:AY51">(AQ42*17.5+AS42*17.5+AT42*35+AU42*35+AV42*50)+(AW42)</f>
        <v>0</v>
      </c>
      <c r="AZ42" s="73"/>
      <c r="BA42" s="74"/>
      <c r="BB42" s="44">
        <f aca="true" t="shared" si="11" ref="BB42:BB51">AY42+AZ42+BA42</f>
        <v>0</v>
      </c>
      <c r="BC42" s="2" t="s">
        <v>106</v>
      </c>
    </row>
    <row r="43" spans="1:55" ht="12">
      <c r="A43" s="31">
        <v>40</v>
      </c>
      <c r="B43" s="2" t="s">
        <v>107</v>
      </c>
      <c r="C43" s="52" t="s">
        <v>76</v>
      </c>
      <c r="D43" s="53"/>
      <c r="E43" s="53"/>
      <c r="F43" s="53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66"/>
      <c r="AI43" s="54"/>
      <c r="AJ43" s="54"/>
      <c r="AK43" s="54"/>
      <c r="AL43" s="54"/>
      <c r="AM43" s="54"/>
      <c r="AN43" s="67"/>
      <c r="AO43" s="54"/>
      <c r="AP43" s="54"/>
      <c r="AQ43" s="39">
        <f t="shared" si="8"/>
        <v>0</v>
      </c>
      <c r="AR43" s="68"/>
      <c r="AS43" s="68"/>
      <c r="AT43" s="69"/>
      <c r="AU43" s="70"/>
      <c r="AV43" s="71"/>
      <c r="AW43" s="78"/>
      <c r="AX43" s="39">
        <f t="shared" si="9"/>
        <v>0</v>
      </c>
      <c r="AY43" s="44">
        <f t="shared" si="10"/>
        <v>0</v>
      </c>
      <c r="AZ43" s="73"/>
      <c r="BA43" s="74">
        <v>1</v>
      </c>
      <c r="BB43" s="44">
        <f t="shared" si="11"/>
        <v>1</v>
      </c>
      <c r="BC43" s="2" t="s">
        <v>107</v>
      </c>
    </row>
    <row r="44" spans="1:55" ht="12.75">
      <c r="A44" s="48">
        <v>41</v>
      </c>
      <c r="B44" s="76" t="s">
        <v>108</v>
      </c>
      <c r="C44" s="75" t="s">
        <v>81</v>
      </c>
      <c r="D44" s="53"/>
      <c r="E44" s="53"/>
      <c r="F44" s="53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66"/>
      <c r="AI44" s="54"/>
      <c r="AJ44" s="54"/>
      <c r="AK44" s="54"/>
      <c r="AL44" s="54"/>
      <c r="AM44" s="54"/>
      <c r="AN44" s="67"/>
      <c r="AO44" s="54"/>
      <c r="AP44" s="54"/>
      <c r="AQ44" s="39">
        <f t="shared" si="8"/>
        <v>0</v>
      </c>
      <c r="AR44" s="68"/>
      <c r="AS44" s="68"/>
      <c r="AT44" s="69"/>
      <c r="AU44" s="70"/>
      <c r="AV44" s="71"/>
      <c r="AW44" s="72"/>
      <c r="AX44" s="39">
        <f t="shared" si="9"/>
        <v>0</v>
      </c>
      <c r="AY44" s="44">
        <f t="shared" si="10"/>
        <v>0</v>
      </c>
      <c r="AZ44" s="73"/>
      <c r="BA44" s="74"/>
      <c r="BB44" s="44">
        <f t="shared" si="11"/>
        <v>0</v>
      </c>
      <c r="BC44" s="76" t="s">
        <v>108</v>
      </c>
    </row>
    <row r="45" spans="1:55" ht="12">
      <c r="A45" s="31">
        <v>42</v>
      </c>
      <c r="B45" s="76" t="s">
        <v>109</v>
      </c>
      <c r="C45" s="75" t="s">
        <v>76</v>
      </c>
      <c r="D45" s="53"/>
      <c r="E45" s="53"/>
      <c r="F45" s="53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>
        <v>3</v>
      </c>
      <c r="AC45" s="54"/>
      <c r="AD45" s="54"/>
      <c r="AE45" s="54"/>
      <c r="AF45" s="54"/>
      <c r="AG45" s="54"/>
      <c r="AH45" s="66"/>
      <c r="AI45" s="54">
        <v>10</v>
      </c>
      <c r="AJ45" s="54"/>
      <c r="AK45" s="54"/>
      <c r="AL45" s="54"/>
      <c r="AM45" s="54"/>
      <c r="AN45" s="67"/>
      <c r="AO45" s="54"/>
      <c r="AP45" s="54"/>
      <c r="AQ45" s="39">
        <f t="shared" si="8"/>
        <v>13</v>
      </c>
      <c r="AR45" s="68"/>
      <c r="AS45" s="68"/>
      <c r="AT45" s="69"/>
      <c r="AU45" s="70"/>
      <c r="AV45" s="71"/>
      <c r="AW45" s="72"/>
      <c r="AX45" s="39">
        <f t="shared" si="9"/>
        <v>13</v>
      </c>
      <c r="AY45" s="44">
        <f t="shared" si="10"/>
        <v>227.5</v>
      </c>
      <c r="AZ45" s="73"/>
      <c r="BA45" s="74"/>
      <c r="BB45" s="44">
        <f t="shared" si="11"/>
        <v>227.5</v>
      </c>
      <c r="BC45" s="76" t="s">
        <v>109</v>
      </c>
    </row>
    <row r="46" spans="1:55" ht="12.75">
      <c r="A46" s="48">
        <v>43</v>
      </c>
      <c r="B46" s="2" t="s">
        <v>110</v>
      </c>
      <c r="C46" s="52" t="s">
        <v>65</v>
      </c>
      <c r="D46" s="53"/>
      <c r="E46" s="53"/>
      <c r="F46" s="53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66"/>
      <c r="AI46" s="54"/>
      <c r="AJ46" s="54"/>
      <c r="AK46" s="54"/>
      <c r="AL46" s="54"/>
      <c r="AM46" s="54"/>
      <c r="AN46" s="67"/>
      <c r="AO46" s="54"/>
      <c r="AP46" s="54"/>
      <c r="AQ46" s="39">
        <f t="shared" si="8"/>
        <v>0</v>
      </c>
      <c r="AR46" s="68"/>
      <c r="AS46" s="68"/>
      <c r="AT46" s="69"/>
      <c r="AU46" s="70"/>
      <c r="AV46" s="71"/>
      <c r="AW46" s="78"/>
      <c r="AX46" s="39">
        <f t="shared" si="9"/>
        <v>0</v>
      </c>
      <c r="AY46" s="44">
        <f t="shared" si="10"/>
        <v>0</v>
      </c>
      <c r="AZ46" s="73"/>
      <c r="BA46" s="74"/>
      <c r="BB46" s="44">
        <f t="shared" si="11"/>
        <v>0</v>
      </c>
      <c r="BC46" s="2" t="s">
        <v>110</v>
      </c>
    </row>
    <row r="47" spans="1:55" ht="12">
      <c r="A47" s="31">
        <v>44</v>
      </c>
      <c r="B47" s="2" t="s">
        <v>111</v>
      </c>
      <c r="C47" s="33" t="s">
        <v>65</v>
      </c>
      <c r="D47" s="53"/>
      <c r="E47" s="53"/>
      <c r="F47" s="53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66"/>
      <c r="AI47" s="54"/>
      <c r="AJ47" s="54"/>
      <c r="AK47" s="54"/>
      <c r="AL47" s="54"/>
      <c r="AM47" s="54"/>
      <c r="AN47" s="67"/>
      <c r="AO47" s="54"/>
      <c r="AP47" s="54"/>
      <c r="AQ47" s="39">
        <f t="shared" si="8"/>
        <v>0</v>
      </c>
      <c r="AR47" s="68"/>
      <c r="AS47" s="68"/>
      <c r="AT47" s="69"/>
      <c r="AU47" s="70"/>
      <c r="AV47" s="71"/>
      <c r="AW47" s="78">
        <v>700</v>
      </c>
      <c r="AX47" s="39">
        <f t="shared" si="9"/>
        <v>0</v>
      </c>
      <c r="AY47" s="44">
        <f t="shared" si="10"/>
        <v>700</v>
      </c>
      <c r="AZ47" s="73"/>
      <c r="BA47" s="74"/>
      <c r="BB47" s="44">
        <f t="shared" si="11"/>
        <v>700</v>
      </c>
      <c r="BC47" s="2" t="s">
        <v>111</v>
      </c>
    </row>
    <row r="48" spans="1:55" ht="12.75">
      <c r="A48" s="48">
        <v>45</v>
      </c>
      <c r="B48" s="49" t="s">
        <v>112</v>
      </c>
      <c r="C48" s="75" t="s">
        <v>76</v>
      </c>
      <c r="D48" s="53"/>
      <c r="E48" s="53"/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66"/>
      <c r="AI48" s="54">
        <v>12</v>
      </c>
      <c r="AJ48" s="54"/>
      <c r="AK48" s="54"/>
      <c r="AL48" s="54"/>
      <c r="AM48" s="54"/>
      <c r="AN48" s="67"/>
      <c r="AO48" s="54"/>
      <c r="AP48" s="54"/>
      <c r="AQ48" s="39">
        <f t="shared" si="8"/>
        <v>12</v>
      </c>
      <c r="AR48" s="68"/>
      <c r="AS48" s="68"/>
      <c r="AT48" s="69"/>
      <c r="AU48" s="70"/>
      <c r="AV48" s="71"/>
      <c r="AW48" s="72"/>
      <c r="AX48" s="39">
        <f t="shared" si="9"/>
        <v>12</v>
      </c>
      <c r="AY48" s="44">
        <f t="shared" si="10"/>
        <v>210</v>
      </c>
      <c r="AZ48" s="73"/>
      <c r="BA48" s="74">
        <v>3</v>
      </c>
      <c r="BB48" s="44">
        <f t="shared" si="11"/>
        <v>213</v>
      </c>
      <c r="BC48" s="49" t="s">
        <v>112</v>
      </c>
    </row>
    <row r="49" spans="1:55" ht="12">
      <c r="A49" s="31">
        <v>46</v>
      </c>
      <c r="B49" s="49" t="s">
        <v>113</v>
      </c>
      <c r="C49" s="80" t="s">
        <v>76</v>
      </c>
      <c r="D49" s="53"/>
      <c r="E49" s="53"/>
      <c r="F49" s="53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66"/>
      <c r="AI49" s="54"/>
      <c r="AJ49" s="54"/>
      <c r="AK49" s="54"/>
      <c r="AL49" s="54"/>
      <c r="AM49" s="54"/>
      <c r="AN49" s="67"/>
      <c r="AO49" s="54"/>
      <c r="AP49" s="54"/>
      <c r="AQ49" s="39">
        <f t="shared" si="8"/>
        <v>0</v>
      </c>
      <c r="AR49" s="68"/>
      <c r="AS49" s="68"/>
      <c r="AT49" s="69"/>
      <c r="AU49" s="70">
        <v>6</v>
      </c>
      <c r="AV49" s="71"/>
      <c r="AW49" s="72"/>
      <c r="AX49" s="39">
        <f t="shared" si="9"/>
        <v>6</v>
      </c>
      <c r="AY49" s="44">
        <f t="shared" si="10"/>
        <v>210</v>
      </c>
      <c r="AZ49" s="73"/>
      <c r="BA49" s="74">
        <v>5</v>
      </c>
      <c r="BB49" s="44">
        <f t="shared" si="11"/>
        <v>215</v>
      </c>
      <c r="BC49" s="49" t="s">
        <v>113</v>
      </c>
    </row>
    <row r="50" spans="1:55" ht="12.75">
      <c r="A50" s="48">
        <v>47</v>
      </c>
      <c r="B50" s="49" t="s">
        <v>114</v>
      </c>
      <c r="C50" s="80" t="s">
        <v>60</v>
      </c>
      <c r="D50" s="53"/>
      <c r="E50" s="53"/>
      <c r="F50" s="5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66"/>
      <c r="AI50" s="54"/>
      <c r="AJ50" s="54"/>
      <c r="AK50" s="54"/>
      <c r="AL50" s="54"/>
      <c r="AM50" s="54"/>
      <c r="AN50" s="67"/>
      <c r="AO50" s="54"/>
      <c r="AP50" s="54"/>
      <c r="AQ50" s="39">
        <f t="shared" si="8"/>
        <v>0</v>
      </c>
      <c r="AR50" s="68"/>
      <c r="AS50" s="68"/>
      <c r="AT50" s="69"/>
      <c r="AU50" s="70"/>
      <c r="AV50" s="71"/>
      <c r="AW50" s="72"/>
      <c r="AX50" s="39">
        <f t="shared" si="9"/>
        <v>0</v>
      </c>
      <c r="AY50" s="44">
        <f t="shared" si="10"/>
        <v>0</v>
      </c>
      <c r="AZ50" s="73"/>
      <c r="BA50" s="74"/>
      <c r="BB50" s="44">
        <f t="shared" si="11"/>
        <v>0</v>
      </c>
      <c r="BC50" s="49" t="s">
        <v>114</v>
      </c>
    </row>
    <row r="51" spans="1:55" ht="12">
      <c r="A51" s="31">
        <v>48</v>
      </c>
      <c r="B51" s="49" t="s">
        <v>115</v>
      </c>
      <c r="C51" s="33" t="s">
        <v>76</v>
      </c>
      <c r="D51" s="53"/>
      <c r="E51" s="53"/>
      <c r="F51" s="53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66"/>
      <c r="AI51" s="54">
        <v>12</v>
      </c>
      <c r="AJ51" s="54"/>
      <c r="AK51" s="54"/>
      <c r="AL51" s="54"/>
      <c r="AM51" s="54"/>
      <c r="AN51" s="67"/>
      <c r="AO51" s="54"/>
      <c r="AP51" s="54"/>
      <c r="AQ51" s="39">
        <f t="shared" si="8"/>
        <v>12</v>
      </c>
      <c r="AR51" s="68"/>
      <c r="AS51" s="68"/>
      <c r="AT51" s="69"/>
      <c r="AU51" s="70"/>
      <c r="AV51" s="71"/>
      <c r="AW51" s="72"/>
      <c r="AX51" s="39">
        <f t="shared" si="9"/>
        <v>12</v>
      </c>
      <c r="AY51" s="44">
        <f t="shared" si="10"/>
        <v>210</v>
      </c>
      <c r="AZ51" s="73"/>
      <c r="BA51" s="74"/>
      <c r="BB51" s="44">
        <f t="shared" si="11"/>
        <v>210</v>
      </c>
      <c r="BC51" s="49" t="s">
        <v>115</v>
      </c>
    </row>
    <row r="52" spans="1:55" ht="12.75">
      <c r="A52" s="48">
        <v>49</v>
      </c>
      <c r="B52" s="49" t="s">
        <v>116</v>
      </c>
      <c r="C52" s="33" t="s">
        <v>76</v>
      </c>
      <c r="D52" s="53"/>
      <c r="E52" s="53"/>
      <c r="F52" s="53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66"/>
      <c r="AI52" s="54"/>
      <c r="AJ52" s="54"/>
      <c r="AK52" s="54"/>
      <c r="AL52" s="54"/>
      <c r="AM52" s="54"/>
      <c r="AN52" s="67"/>
      <c r="AO52" s="54"/>
      <c r="AP52" s="54"/>
      <c r="AQ52" s="39"/>
      <c r="AR52" s="68"/>
      <c r="AS52" s="68"/>
      <c r="AT52" s="69"/>
      <c r="AU52" s="70"/>
      <c r="AV52" s="71"/>
      <c r="AW52" s="72"/>
      <c r="AX52" s="39"/>
      <c r="AY52" s="44"/>
      <c r="AZ52" s="73"/>
      <c r="BA52" s="74">
        <v>3</v>
      </c>
      <c r="BB52" s="44"/>
      <c r="BC52" s="49" t="s">
        <v>116</v>
      </c>
    </row>
    <row r="53" spans="1:55" ht="12">
      <c r="A53" s="31">
        <v>50</v>
      </c>
      <c r="B53" s="76" t="s">
        <v>117</v>
      </c>
      <c r="C53" s="33" t="s">
        <v>76</v>
      </c>
      <c r="D53" s="53"/>
      <c r="E53" s="53"/>
      <c r="F53" s="53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66"/>
      <c r="AI53" s="54">
        <v>12</v>
      </c>
      <c r="AJ53" s="54"/>
      <c r="AK53" s="54"/>
      <c r="AL53" s="54"/>
      <c r="AM53" s="54"/>
      <c r="AN53" s="67"/>
      <c r="AO53" s="54"/>
      <c r="AP53" s="54"/>
      <c r="AQ53" s="39">
        <f aca="true" t="shared" si="12" ref="AQ53:AQ70">SUM(D53:AP53)</f>
        <v>12</v>
      </c>
      <c r="AR53" s="68"/>
      <c r="AS53" s="68"/>
      <c r="AT53" s="69"/>
      <c r="AU53" s="70"/>
      <c r="AV53" s="71"/>
      <c r="AW53" s="72"/>
      <c r="AX53" s="39">
        <f aca="true" t="shared" si="13" ref="AX53:AX70">SUM(AQ53:AV53)</f>
        <v>12</v>
      </c>
      <c r="AY53" s="44">
        <f aca="true" t="shared" si="14" ref="AY53:AY70">(AQ53*17.5+AS53*17.5+AT53*35+AU53*35+AV53*50)+(AW53)</f>
        <v>210</v>
      </c>
      <c r="AZ53" s="73"/>
      <c r="BA53" s="74"/>
      <c r="BB53" s="44">
        <f aca="true" t="shared" si="15" ref="BB53:BB70">AY53+AZ53+BA53</f>
        <v>210</v>
      </c>
      <c r="BC53" s="76" t="s">
        <v>117</v>
      </c>
    </row>
    <row r="54" spans="1:55" ht="12.75">
      <c r="A54" s="48">
        <v>51</v>
      </c>
      <c r="B54" s="49" t="s">
        <v>118</v>
      </c>
      <c r="C54" s="33" t="s">
        <v>60</v>
      </c>
      <c r="D54" s="53"/>
      <c r="E54" s="53"/>
      <c r="F54" s="5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66"/>
      <c r="AI54" s="54"/>
      <c r="AJ54" s="54"/>
      <c r="AK54" s="54"/>
      <c r="AL54" s="54"/>
      <c r="AM54" s="54"/>
      <c r="AN54" s="67"/>
      <c r="AO54" s="54"/>
      <c r="AP54" s="54"/>
      <c r="AQ54" s="39">
        <f t="shared" si="12"/>
        <v>0</v>
      </c>
      <c r="AR54" s="68"/>
      <c r="AS54" s="68"/>
      <c r="AT54" s="69"/>
      <c r="AU54" s="70"/>
      <c r="AV54" s="71"/>
      <c r="AW54" s="72"/>
      <c r="AX54" s="39">
        <f t="shared" si="13"/>
        <v>0</v>
      </c>
      <c r="AY54" s="44">
        <f t="shared" si="14"/>
        <v>0</v>
      </c>
      <c r="AZ54" s="73"/>
      <c r="BA54" s="74"/>
      <c r="BB54" s="44">
        <f t="shared" si="15"/>
        <v>0</v>
      </c>
      <c r="BC54" s="49" t="s">
        <v>118</v>
      </c>
    </row>
    <row r="55" spans="1:55" ht="12">
      <c r="A55" s="31">
        <v>52</v>
      </c>
      <c r="B55" s="49" t="s">
        <v>119</v>
      </c>
      <c r="C55" s="33" t="s">
        <v>65</v>
      </c>
      <c r="D55" s="53"/>
      <c r="E55" s="53"/>
      <c r="F55" s="53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>
        <v>3</v>
      </c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66"/>
      <c r="AI55" s="54">
        <v>10</v>
      </c>
      <c r="AJ55" s="54"/>
      <c r="AK55" s="54"/>
      <c r="AL55" s="54"/>
      <c r="AM55" s="54"/>
      <c r="AN55" s="67"/>
      <c r="AO55" s="54"/>
      <c r="AP55" s="54"/>
      <c r="AQ55" s="39">
        <f t="shared" si="12"/>
        <v>13</v>
      </c>
      <c r="AR55" s="68"/>
      <c r="AS55" s="68"/>
      <c r="AT55" s="69"/>
      <c r="AU55" s="70"/>
      <c r="AV55" s="71"/>
      <c r="AW55" s="72"/>
      <c r="AX55" s="39">
        <f t="shared" si="13"/>
        <v>13</v>
      </c>
      <c r="AY55" s="44">
        <f t="shared" si="14"/>
        <v>227.5</v>
      </c>
      <c r="AZ55" s="73"/>
      <c r="BA55" s="74"/>
      <c r="BB55" s="44">
        <f t="shared" si="15"/>
        <v>227.5</v>
      </c>
      <c r="BC55" s="49" t="s">
        <v>119</v>
      </c>
    </row>
    <row r="56" spans="1:55" ht="12.75">
      <c r="A56" s="48">
        <v>53</v>
      </c>
      <c r="B56" s="76" t="s">
        <v>120</v>
      </c>
      <c r="C56" s="33" t="s">
        <v>65</v>
      </c>
      <c r="D56" s="53"/>
      <c r="E56" s="53"/>
      <c r="F56" s="5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66"/>
      <c r="AI56" s="54">
        <v>10</v>
      </c>
      <c r="AJ56" s="54"/>
      <c r="AK56" s="54">
        <v>20</v>
      </c>
      <c r="AL56" s="54"/>
      <c r="AM56" s="54"/>
      <c r="AN56" s="67"/>
      <c r="AO56" s="54"/>
      <c r="AP56" s="54"/>
      <c r="AQ56" s="39">
        <f t="shared" si="12"/>
        <v>30</v>
      </c>
      <c r="AR56" s="68"/>
      <c r="AS56" s="68"/>
      <c r="AT56" s="69"/>
      <c r="AU56" s="70"/>
      <c r="AV56" s="71"/>
      <c r="AW56" s="72">
        <v>717.5</v>
      </c>
      <c r="AX56" s="39">
        <f t="shared" si="13"/>
        <v>30</v>
      </c>
      <c r="AY56" s="44">
        <f t="shared" si="14"/>
        <v>1242.5</v>
      </c>
      <c r="AZ56" s="73"/>
      <c r="BA56" s="74"/>
      <c r="BB56" s="44">
        <f t="shared" si="15"/>
        <v>1242.5</v>
      </c>
      <c r="BC56" s="76" t="s">
        <v>120</v>
      </c>
    </row>
    <row r="57" spans="1:55" ht="12">
      <c r="A57" s="31">
        <v>54</v>
      </c>
      <c r="B57" s="2" t="s">
        <v>121</v>
      </c>
      <c r="C57" s="33" t="s">
        <v>65</v>
      </c>
      <c r="D57" s="53"/>
      <c r="E57" s="53"/>
      <c r="F57" s="53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66"/>
      <c r="AI57" s="54"/>
      <c r="AJ57" s="54"/>
      <c r="AK57" s="54"/>
      <c r="AL57" s="54"/>
      <c r="AM57" s="54"/>
      <c r="AN57" s="67"/>
      <c r="AO57" s="54"/>
      <c r="AP57" s="54"/>
      <c r="AQ57" s="39">
        <f t="shared" si="12"/>
        <v>0</v>
      </c>
      <c r="AR57" s="68"/>
      <c r="AS57" s="68"/>
      <c r="AT57" s="69"/>
      <c r="AU57" s="70"/>
      <c r="AV57" s="71"/>
      <c r="AW57" s="72"/>
      <c r="AX57" s="39">
        <f t="shared" si="13"/>
        <v>0</v>
      </c>
      <c r="AY57" s="44">
        <f t="shared" si="14"/>
        <v>0</v>
      </c>
      <c r="AZ57" s="73"/>
      <c r="BA57" s="74"/>
      <c r="BB57" s="44">
        <f t="shared" si="15"/>
        <v>0</v>
      </c>
      <c r="BC57" s="2" t="s">
        <v>121</v>
      </c>
    </row>
    <row r="58" spans="1:55" ht="12.75">
      <c r="A58" s="48">
        <v>55</v>
      </c>
      <c r="B58" s="2" t="s">
        <v>122</v>
      </c>
      <c r="C58" s="52" t="s">
        <v>81</v>
      </c>
      <c r="D58" s="53"/>
      <c r="E58" s="53"/>
      <c r="F58" s="53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77"/>
      <c r="AG58" s="77"/>
      <c r="AH58" s="66"/>
      <c r="AI58" s="54"/>
      <c r="AJ58" s="54"/>
      <c r="AK58" s="54"/>
      <c r="AL58" s="54"/>
      <c r="AM58" s="54"/>
      <c r="AN58" s="67"/>
      <c r="AO58" s="54"/>
      <c r="AP58" s="54"/>
      <c r="AQ58" s="39">
        <f t="shared" si="12"/>
        <v>0</v>
      </c>
      <c r="AR58" s="68"/>
      <c r="AS58" s="68"/>
      <c r="AT58" s="69"/>
      <c r="AU58" s="70"/>
      <c r="AV58" s="71"/>
      <c r="AW58" s="72"/>
      <c r="AX58" s="39">
        <f t="shared" si="13"/>
        <v>0</v>
      </c>
      <c r="AY58" s="44">
        <f t="shared" si="14"/>
        <v>0</v>
      </c>
      <c r="AZ58" s="73"/>
      <c r="BA58" s="74"/>
      <c r="BB58" s="44">
        <f t="shared" si="15"/>
        <v>0</v>
      </c>
      <c r="BC58" s="2" t="s">
        <v>122</v>
      </c>
    </row>
    <row r="59" spans="1:55" ht="12">
      <c r="A59" s="31">
        <v>56</v>
      </c>
      <c r="B59" s="49" t="s">
        <v>123</v>
      </c>
      <c r="C59" s="2" t="s">
        <v>76</v>
      </c>
      <c r="D59" s="53"/>
      <c r="E59" s="53"/>
      <c r="F59" s="53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66"/>
      <c r="AI59" s="54">
        <v>10</v>
      </c>
      <c r="AJ59" s="54"/>
      <c r="AK59" s="54">
        <v>5</v>
      </c>
      <c r="AL59" s="54"/>
      <c r="AM59" s="54"/>
      <c r="AN59" s="67"/>
      <c r="AO59" s="54"/>
      <c r="AP59" s="54"/>
      <c r="AQ59" s="39">
        <f t="shared" si="12"/>
        <v>15</v>
      </c>
      <c r="AR59" s="68"/>
      <c r="AS59" s="68"/>
      <c r="AT59" s="69"/>
      <c r="AU59" s="70"/>
      <c r="AV59" s="71"/>
      <c r="AW59" s="72"/>
      <c r="AX59" s="39">
        <f t="shared" si="13"/>
        <v>15</v>
      </c>
      <c r="AY59" s="44">
        <f t="shared" si="14"/>
        <v>262.5</v>
      </c>
      <c r="AZ59" s="73"/>
      <c r="BA59" s="74">
        <v>7</v>
      </c>
      <c r="BB59" s="44">
        <f t="shared" si="15"/>
        <v>269.5</v>
      </c>
      <c r="BC59" s="49" t="s">
        <v>123</v>
      </c>
    </row>
    <row r="60" spans="1:55" ht="12.75">
      <c r="A60" s="48">
        <v>57</v>
      </c>
      <c r="B60" s="49" t="s">
        <v>124</v>
      </c>
      <c r="C60" s="75" t="s">
        <v>76</v>
      </c>
      <c r="D60" s="53"/>
      <c r="E60" s="53">
        <v>70</v>
      </c>
      <c r="F60" s="53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>
        <v>1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66"/>
      <c r="AI60" s="54">
        <v>10</v>
      </c>
      <c r="AJ60" s="54"/>
      <c r="AK60" s="54"/>
      <c r="AL60" s="54"/>
      <c r="AM60" s="54"/>
      <c r="AN60" s="67"/>
      <c r="AO60" s="54"/>
      <c r="AP60" s="54"/>
      <c r="AQ60" s="39">
        <f t="shared" si="12"/>
        <v>81</v>
      </c>
      <c r="AR60" s="68"/>
      <c r="AS60" s="68"/>
      <c r="AT60" s="69"/>
      <c r="AU60" s="70"/>
      <c r="AV60" s="71"/>
      <c r="AW60" s="72"/>
      <c r="AX60" s="39">
        <f t="shared" si="13"/>
        <v>81</v>
      </c>
      <c r="AY60" s="44">
        <f t="shared" si="14"/>
        <v>1417.5</v>
      </c>
      <c r="AZ60" s="73"/>
      <c r="BA60" s="74">
        <v>10</v>
      </c>
      <c r="BB60" s="44">
        <f t="shared" si="15"/>
        <v>1427.5</v>
      </c>
      <c r="BC60" s="49" t="s">
        <v>124</v>
      </c>
    </row>
    <row r="61" spans="1:55" ht="12">
      <c r="A61" s="31">
        <v>58</v>
      </c>
      <c r="B61" s="49" t="s">
        <v>125</v>
      </c>
      <c r="C61" s="52" t="s">
        <v>60</v>
      </c>
      <c r="D61" s="53"/>
      <c r="E61" s="53"/>
      <c r="F61" s="53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>
        <v>3</v>
      </c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66"/>
      <c r="AI61" s="54">
        <v>10</v>
      </c>
      <c r="AJ61" s="54"/>
      <c r="AK61" s="54"/>
      <c r="AL61" s="54"/>
      <c r="AM61" s="54"/>
      <c r="AN61" s="67"/>
      <c r="AO61" s="54"/>
      <c r="AP61" s="54"/>
      <c r="AQ61" s="39">
        <f t="shared" si="12"/>
        <v>13</v>
      </c>
      <c r="AR61" s="68"/>
      <c r="AS61" s="68"/>
      <c r="AT61" s="69"/>
      <c r="AU61" s="70"/>
      <c r="AV61" s="71"/>
      <c r="AW61" s="72"/>
      <c r="AX61" s="39">
        <f t="shared" si="13"/>
        <v>13</v>
      </c>
      <c r="AY61" s="44">
        <f t="shared" si="14"/>
        <v>227.5</v>
      </c>
      <c r="AZ61" s="73"/>
      <c r="BA61" s="74"/>
      <c r="BB61" s="44">
        <f t="shared" si="15"/>
        <v>227.5</v>
      </c>
      <c r="BC61" s="49" t="s">
        <v>125</v>
      </c>
    </row>
    <row r="62" spans="1:55" ht="12.75">
      <c r="A62" s="48">
        <v>59</v>
      </c>
      <c r="B62" s="76" t="s">
        <v>126</v>
      </c>
      <c r="C62" s="52" t="s">
        <v>58</v>
      </c>
      <c r="D62" s="53"/>
      <c r="E62" s="53"/>
      <c r="F62" s="53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>
        <v>2</v>
      </c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66"/>
      <c r="AI62" s="54">
        <v>10</v>
      </c>
      <c r="AJ62" s="54"/>
      <c r="AK62" s="54"/>
      <c r="AL62" s="54"/>
      <c r="AM62" s="54"/>
      <c r="AN62" s="67"/>
      <c r="AO62" s="54"/>
      <c r="AP62" s="54"/>
      <c r="AQ62" s="39">
        <f t="shared" si="12"/>
        <v>12</v>
      </c>
      <c r="AR62" s="68"/>
      <c r="AS62" s="68"/>
      <c r="AT62" s="69"/>
      <c r="AU62" s="70"/>
      <c r="AV62" s="71"/>
      <c r="AW62" s="72"/>
      <c r="AX62" s="39">
        <f t="shared" si="13"/>
        <v>12</v>
      </c>
      <c r="AY62" s="44">
        <f t="shared" si="14"/>
        <v>210</v>
      </c>
      <c r="AZ62" s="81"/>
      <c r="BA62" s="74">
        <v>3</v>
      </c>
      <c r="BB62" s="44">
        <f t="shared" si="15"/>
        <v>213</v>
      </c>
      <c r="BC62" s="76" t="s">
        <v>126</v>
      </c>
    </row>
    <row r="63" spans="1:55" ht="12">
      <c r="A63" s="31">
        <v>60</v>
      </c>
      <c r="B63" s="76" t="s">
        <v>127</v>
      </c>
      <c r="C63" s="52" t="s">
        <v>65</v>
      </c>
      <c r="D63" s="53"/>
      <c r="E63" s="53"/>
      <c r="F63" s="53"/>
      <c r="G63" s="54"/>
      <c r="H63" s="54"/>
      <c r="I63" s="54"/>
      <c r="J63" s="54"/>
      <c r="K63" s="54">
        <v>5</v>
      </c>
      <c r="L63" s="54"/>
      <c r="M63" s="54"/>
      <c r="N63" s="54"/>
      <c r="O63" s="54"/>
      <c r="P63" s="54"/>
      <c r="Q63" s="54">
        <v>1</v>
      </c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66"/>
      <c r="AI63" s="54"/>
      <c r="AJ63" s="54"/>
      <c r="AK63" s="54"/>
      <c r="AL63" s="54"/>
      <c r="AM63" s="54"/>
      <c r="AN63" s="67"/>
      <c r="AO63" s="54"/>
      <c r="AP63" s="54"/>
      <c r="AQ63" s="39">
        <f t="shared" si="12"/>
        <v>6</v>
      </c>
      <c r="AR63" s="68"/>
      <c r="AS63" s="68"/>
      <c r="AT63" s="69"/>
      <c r="AU63" s="70"/>
      <c r="AV63" s="71"/>
      <c r="AW63" s="72">
        <v>700</v>
      </c>
      <c r="AX63" s="39">
        <f t="shared" si="13"/>
        <v>6</v>
      </c>
      <c r="AY63" s="44">
        <f t="shared" si="14"/>
        <v>805</v>
      </c>
      <c r="AZ63" s="81"/>
      <c r="BA63" s="74"/>
      <c r="BB63" s="44">
        <f t="shared" si="15"/>
        <v>805</v>
      </c>
      <c r="BC63" s="76" t="s">
        <v>127</v>
      </c>
    </row>
    <row r="64" spans="1:55" ht="12.75">
      <c r="A64" s="48">
        <v>61</v>
      </c>
      <c r="B64" s="76" t="s">
        <v>128</v>
      </c>
      <c r="C64" s="2" t="s">
        <v>81</v>
      </c>
      <c r="D64" s="53"/>
      <c r="E64" s="53"/>
      <c r="F64" s="53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66"/>
      <c r="AI64" s="54">
        <v>10</v>
      </c>
      <c r="AJ64" s="54"/>
      <c r="AK64" s="54"/>
      <c r="AL64" s="54"/>
      <c r="AM64" s="54"/>
      <c r="AN64" s="67"/>
      <c r="AO64" s="54"/>
      <c r="AP64" s="54"/>
      <c r="AQ64" s="39">
        <f t="shared" si="12"/>
        <v>10</v>
      </c>
      <c r="AR64" s="68"/>
      <c r="AS64" s="68"/>
      <c r="AT64" s="69"/>
      <c r="AU64" s="70"/>
      <c r="AV64" s="71"/>
      <c r="AW64" s="72"/>
      <c r="AX64" s="39">
        <f t="shared" si="13"/>
        <v>10</v>
      </c>
      <c r="AY64" s="44">
        <f t="shared" si="14"/>
        <v>175</v>
      </c>
      <c r="AZ64" s="73"/>
      <c r="BA64" s="74"/>
      <c r="BB64" s="44">
        <f t="shared" si="15"/>
        <v>175</v>
      </c>
      <c r="BC64" s="76" t="s">
        <v>128</v>
      </c>
    </row>
    <row r="65" spans="1:55" ht="12">
      <c r="A65" s="31">
        <v>62</v>
      </c>
      <c r="B65" s="76" t="s">
        <v>129</v>
      </c>
      <c r="C65" s="2" t="s">
        <v>60</v>
      </c>
      <c r="D65" s="53"/>
      <c r="E65" s="53"/>
      <c r="F65" s="53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66"/>
      <c r="AI65" s="54"/>
      <c r="AJ65" s="54"/>
      <c r="AK65" s="54"/>
      <c r="AL65" s="54"/>
      <c r="AM65" s="54"/>
      <c r="AN65" s="67"/>
      <c r="AO65" s="54"/>
      <c r="AP65" s="54"/>
      <c r="AQ65" s="39">
        <f t="shared" si="12"/>
        <v>0</v>
      </c>
      <c r="AR65" s="68"/>
      <c r="AS65" s="68"/>
      <c r="AT65" s="69"/>
      <c r="AU65" s="70"/>
      <c r="AV65" s="71"/>
      <c r="AW65" s="72"/>
      <c r="AX65" s="39">
        <f t="shared" si="13"/>
        <v>0</v>
      </c>
      <c r="AY65" s="44">
        <f t="shared" si="14"/>
        <v>0</v>
      </c>
      <c r="AZ65" s="73"/>
      <c r="BA65" s="74"/>
      <c r="BB65" s="44">
        <f t="shared" si="15"/>
        <v>0</v>
      </c>
      <c r="BC65" s="76" t="s">
        <v>129</v>
      </c>
    </row>
    <row r="66" spans="1:55" ht="12.75">
      <c r="A66" s="48">
        <v>63</v>
      </c>
      <c r="B66" s="49" t="s">
        <v>130</v>
      </c>
      <c r="C66" s="2" t="s">
        <v>58</v>
      </c>
      <c r="D66" s="53"/>
      <c r="E66" s="53"/>
      <c r="F66" s="53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66"/>
      <c r="AI66" s="54">
        <v>10</v>
      </c>
      <c r="AJ66" s="54"/>
      <c r="AK66" s="54"/>
      <c r="AL66" s="54"/>
      <c r="AM66" s="54"/>
      <c r="AN66" s="67"/>
      <c r="AO66" s="54"/>
      <c r="AP66" s="54"/>
      <c r="AQ66" s="39">
        <f t="shared" si="12"/>
        <v>10</v>
      </c>
      <c r="AR66" s="68"/>
      <c r="AS66" s="68"/>
      <c r="AT66" s="69"/>
      <c r="AU66" s="70">
        <v>10</v>
      </c>
      <c r="AV66" s="71"/>
      <c r="AW66" s="72"/>
      <c r="AX66" s="39">
        <f t="shared" si="13"/>
        <v>20</v>
      </c>
      <c r="AY66" s="44">
        <f t="shared" si="14"/>
        <v>525</v>
      </c>
      <c r="AZ66" s="73"/>
      <c r="BA66" s="74"/>
      <c r="BB66" s="44">
        <f t="shared" si="15"/>
        <v>525</v>
      </c>
      <c r="BC66" s="49" t="s">
        <v>130</v>
      </c>
    </row>
    <row r="67" spans="1:55" ht="12">
      <c r="A67" s="31">
        <v>64</v>
      </c>
      <c r="B67" s="76" t="s">
        <v>131</v>
      </c>
      <c r="C67" s="2" t="s">
        <v>76</v>
      </c>
      <c r="D67" s="53"/>
      <c r="E67" s="53"/>
      <c r="F67" s="53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66"/>
      <c r="AI67" s="54">
        <v>10</v>
      </c>
      <c r="AJ67" s="54"/>
      <c r="AK67" s="54"/>
      <c r="AL67" s="54"/>
      <c r="AM67" s="54"/>
      <c r="AN67" s="67"/>
      <c r="AO67" s="54"/>
      <c r="AP67" s="54"/>
      <c r="AQ67" s="39">
        <f t="shared" si="12"/>
        <v>10</v>
      </c>
      <c r="AR67" s="68"/>
      <c r="AS67" s="68"/>
      <c r="AT67" s="69"/>
      <c r="AU67" s="70"/>
      <c r="AV67" s="71"/>
      <c r="AW67" s="72"/>
      <c r="AX67" s="39">
        <f t="shared" si="13"/>
        <v>10</v>
      </c>
      <c r="AY67" s="44">
        <f t="shared" si="14"/>
        <v>175</v>
      </c>
      <c r="AZ67" s="73"/>
      <c r="BA67" s="74">
        <v>9</v>
      </c>
      <c r="BB67" s="44">
        <f t="shared" si="15"/>
        <v>184</v>
      </c>
      <c r="BC67" s="76" t="s">
        <v>131</v>
      </c>
    </row>
    <row r="68" spans="1:55" ht="12.75">
      <c r="A68" s="48">
        <v>65</v>
      </c>
      <c r="B68" s="76" t="s">
        <v>132</v>
      </c>
      <c r="C68" s="52" t="s">
        <v>81</v>
      </c>
      <c r="D68" s="53"/>
      <c r="E68" s="53"/>
      <c r="F68" s="53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66"/>
      <c r="AI68" s="54"/>
      <c r="AJ68" s="54"/>
      <c r="AK68" s="54"/>
      <c r="AL68" s="54"/>
      <c r="AM68" s="54"/>
      <c r="AN68" s="67"/>
      <c r="AO68" s="54"/>
      <c r="AP68" s="54"/>
      <c r="AQ68" s="39">
        <f t="shared" si="12"/>
        <v>0</v>
      </c>
      <c r="AR68" s="68"/>
      <c r="AS68" s="68"/>
      <c r="AT68" s="69"/>
      <c r="AU68" s="70"/>
      <c r="AV68" s="71"/>
      <c r="AW68" s="82"/>
      <c r="AX68" s="39">
        <f t="shared" si="13"/>
        <v>0</v>
      </c>
      <c r="AY68" s="44">
        <f t="shared" si="14"/>
        <v>0</v>
      </c>
      <c r="AZ68" s="73"/>
      <c r="BA68" s="74"/>
      <c r="BB68" s="44">
        <f t="shared" si="15"/>
        <v>0</v>
      </c>
      <c r="BC68" s="76" t="s">
        <v>132</v>
      </c>
    </row>
    <row r="69" spans="1:55" ht="12">
      <c r="A69" s="31">
        <v>66</v>
      </c>
      <c r="B69" s="49" t="s">
        <v>133</v>
      </c>
      <c r="C69" s="52" t="s">
        <v>60</v>
      </c>
      <c r="D69" s="53"/>
      <c r="E69" s="53">
        <v>70</v>
      </c>
      <c r="F69" s="53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66"/>
      <c r="AI69" s="54">
        <v>12</v>
      </c>
      <c r="AJ69" s="54"/>
      <c r="AK69" s="54"/>
      <c r="AL69" s="54"/>
      <c r="AM69" s="54"/>
      <c r="AN69" s="67"/>
      <c r="AO69" s="54"/>
      <c r="AP69" s="54"/>
      <c r="AQ69" s="39">
        <f t="shared" si="12"/>
        <v>82</v>
      </c>
      <c r="AR69" s="68"/>
      <c r="AS69" s="68"/>
      <c r="AT69" s="69"/>
      <c r="AU69" s="70"/>
      <c r="AV69" s="71"/>
      <c r="AW69" s="78"/>
      <c r="AX69" s="39">
        <f t="shared" si="13"/>
        <v>82</v>
      </c>
      <c r="AY69" s="44">
        <f t="shared" si="14"/>
        <v>1435</v>
      </c>
      <c r="AZ69" s="73"/>
      <c r="BA69" s="74"/>
      <c r="BB69" s="44">
        <f t="shared" si="15"/>
        <v>1435</v>
      </c>
      <c r="BC69" s="49" t="s">
        <v>133</v>
      </c>
    </row>
    <row r="70" spans="1:55" ht="12.75">
      <c r="A70" s="48">
        <v>67</v>
      </c>
      <c r="B70" s="76" t="s">
        <v>134</v>
      </c>
      <c r="C70" s="83" t="s">
        <v>76</v>
      </c>
      <c r="D70" s="53"/>
      <c r="E70" s="53"/>
      <c r="F70" s="53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>
        <v>5</v>
      </c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66"/>
      <c r="AI70" s="54">
        <v>12</v>
      </c>
      <c r="AJ70" s="54"/>
      <c r="AK70" s="54"/>
      <c r="AL70" s="54"/>
      <c r="AM70" s="54"/>
      <c r="AN70" s="67"/>
      <c r="AO70" s="54"/>
      <c r="AP70" s="54"/>
      <c r="AQ70" s="39">
        <f t="shared" si="12"/>
        <v>17</v>
      </c>
      <c r="AR70" s="68"/>
      <c r="AS70" s="68"/>
      <c r="AT70" s="69"/>
      <c r="AU70" s="70">
        <v>10</v>
      </c>
      <c r="AV70" s="71"/>
      <c r="AW70" s="72"/>
      <c r="AX70" s="39">
        <f t="shared" si="13"/>
        <v>27</v>
      </c>
      <c r="AY70" s="44">
        <f t="shared" si="14"/>
        <v>647.5</v>
      </c>
      <c r="AZ70" s="73"/>
      <c r="BA70" s="74"/>
      <c r="BB70" s="44">
        <f t="shared" si="15"/>
        <v>647.5</v>
      </c>
      <c r="BC70" s="76" t="s">
        <v>134</v>
      </c>
    </row>
    <row r="71" spans="1:55" ht="12">
      <c r="A71" s="31">
        <v>68</v>
      </c>
      <c r="B71" s="76" t="s">
        <v>135</v>
      </c>
      <c r="C71" s="84" t="s">
        <v>76</v>
      </c>
      <c r="D71" s="85"/>
      <c r="E71" s="85"/>
      <c r="F71" s="85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7"/>
      <c r="AI71" s="86"/>
      <c r="AJ71" s="86"/>
      <c r="AK71" s="86"/>
      <c r="AL71" s="86"/>
      <c r="AM71" s="86"/>
      <c r="AN71" s="88"/>
      <c r="AO71" s="86"/>
      <c r="AP71" s="86"/>
      <c r="AQ71" s="39"/>
      <c r="AR71" s="89"/>
      <c r="AS71" s="89"/>
      <c r="AT71" s="90"/>
      <c r="AU71" s="91"/>
      <c r="AV71" s="92"/>
      <c r="AW71" s="93"/>
      <c r="AX71" s="39"/>
      <c r="AY71" s="44"/>
      <c r="AZ71" s="94"/>
      <c r="BA71" s="95">
        <v>2</v>
      </c>
      <c r="BB71" s="44"/>
      <c r="BC71" s="76" t="s">
        <v>135</v>
      </c>
    </row>
    <row r="72" spans="1:55" ht="12.75">
      <c r="A72" s="48">
        <v>69</v>
      </c>
      <c r="B72" s="49" t="s">
        <v>136</v>
      </c>
      <c r="C72" s="75" t="s">
        <v>137</v>
      </c>
      <c r="D72" s="85"/>
      <c r="E72" s="85"/>
      <c r="F72" s="85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7"/>
      <c r="AI72" s="86"/>
      <c r="AJ72" s="86"/>
      <c r="AK72" s="86"/>
      <c r="AL72" s="86"/>
      <c r="AM72" s="86"/>
      <c r="AN72" s="88"/>
      <c r="AO72" s="86"/>
      <c r="AP72" s="86"/>
      <c r="AQ72" s="39">
        <f aca="true" t="shared" si="16" ref="AQ72:AQ79">SUM(D72:AP72)</f>
        <v>0</v>
      </c>
      <c r="AR72" s="89"/>
      <c r="AS72" s="89"/>
      <c r="AT72" s="90"/>
      <c r="AU72" s="91"/>
      <c r="AV72" s="92"/>
      <c r="AW72" s="93"/>
      <c r="AX72" s="39">
        <f aca="true" t="shared" si="17" ref="AX72:AX79">SUM(AQ72:AV72)</f>
        <v>0</v>
      </c>
      <c r="AY72" s="44">
        <f aca="true" t="shared" si="18" ref="AY72:AY79">(AQ72*17.5+AS72*17.5+AT72*35+AU72*35+AV72*50)+(AW72)</f>
        <v>0</v>
      </c>
      <c r="AZ72" s="94"/>
      <c r="BA72" s="95"/>
      <c r="BB72" s="44">
        <f aca="true" t="shared" si="19" ref="BB72:BB79">AY72+AZ72+BA72</f>
        <v>0</v>
      </c>
      <c r="BC72" s="49" t="s">
        <v>136</v>
      </c>
    </row>
    <row r="73" spans="1:55" ht="12" customHeight="1">
      <c r="A73" s="31">
        <v>70</v>
      </c>
      <c r="B73" s="49" t="s">
        <v>138</v>
      </c>
      <c r="C73" s="75" t="s">
        <v>139</v>
      </c>
      <c r="D73" s="96"/>
      <c r="E73" s="96"/>
      <c r="F73" s="96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8"/>
      <c r="AI73" s="97">
        <v>10</v>
      </c>
      <c r="AJ73" s="97"/>
      <c r="AK73" s="97"/>
      <c r="AL73" s="97"/>
      <c r="AM73" s="97"/>
      <c r="AN73" s="99"/>
      <c r="AO73" s="97"/>
      <c r="AP73" s="97"/>
      <c r="AQ73" s="39">
        <f t="shared" si="16"/>
        <v>10</v>
      </c>
      <c r="AR73" s="100"/>
      <c r="AS73" s="100"/>
      <c r="AT73" s="101"/>
      <c r="AU73" s="102"/>
      <c r="AV73" s="103"/>
      <c r="AW73" s="104"/>
      <c r="AX73" s="39">
        <f t="shared" si="17"/>
        <v>10</v>
      </c>
      <c r="AY73" s="44">
        <f t="shared" si="18"/>
        <v>175</v>
      </c>
      <c r="AZ73" s="105"/>
      <c r="BA73" s="106">
        <v>1</v>
      </c>
      <c r="BB73" s="44">
        <f t="shared" si="19"/>
        <v>176</v>
      </c>
      <c r="BC73" s="49" t="s">
        <v>138</v>
      </c>
    </row>
    <row r="74" spans="1:55" ht="12" customHeight="1">
      <c r="A74" s="48">
        <v>71</v>
      </c>
      <c r="B74" s="49" t="s">
        <v>140</v>
      </c>
      <c r="C74" s="75" t="s">
        <v>76</v>
      </c>
      <c r="D74" s="85"/>
      <c r="E74" s="85"/>
      <c r="F74" s="85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7"/>
      <c r="AI74" s="86"/>
      <c r="AJ74" s="86"/>
      <c r="AK74" s="86"/>
      <c r="AL74" s="86"/>
      <c r="AM74" s="86"/>
      <c r="AN74" s="88"/>
      <c r="AO74" s="86"/>
      <c r="AP74" s="86"/>
      <c r="AQ74" s="39">
        <f t="shared" si="16"/>
        <v>0</v>
      </c>
      <c r="AR74" s="89"/>
      <c r="AS74" s="89"/>
      <c r="AT74" s="90"/>
      <c r="AU74" s="91"/>
      <c r="AV74" s="92"/>
      <c r="AW74" s="93"/>
      <c r="AX74" s="39">
        <f t="shared" si="17"/>
        <v>0</v>
      </c>
      <c r="AY74" s="44">
        <f t="shared" si="18"/>
        <v>0</v>
      </c>
      <c r="AZ74" s="94"/>
      <c r="BA74" s="95"/>
      <c r="BB74" s="44">
        <f t="shared" si="19"/>
        <v>0</v>
      </c>
      <c r="BC74" s="49" t="s">
        <v>140</v>
      </c>
    </row>
    <row r="75" spans="1:55" ht="12">
      <c r="A75" s="31">
        <v>72</v>
      </c>
      <c r="B75" s="49" t="s">
        <v>141</v>
      </c>
      <c r="C75" s="52" t="s">
        <v>60</v>
      </c>
      <c r="D75" s="53"/>
      <c r="E75" s="53"/>
      <c r="F75" s="53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66"/>
      <c r="AI75" s="54"/>
      <c r="AJ75" s="54"/>
      <c r="AK75" s="54"/>
      <c r="AL75" s="54"/>
      <c r="AM75" s="54"/>
      <c r="AN75" s="67"/>
      <c r="AO75" s="54"/>
      <c r="AP75" s="54"/>
      <c r="AQ75" s="39">
        <f t="shared" si="16"/>
        <v>0</v>
      </c>
      <c r="AR75" s="68"/>
      <c r="AS75" s="68"/>
      <c r="AT75" s="69"/>
      <c r="AU75" s="70"/>
      <c r="AV75" s="71"/>
      <c r="AW75" s="78"/>
      <c r="AX75" s="39">
        <f t="shared" si="17"/>
        <v>0</v>
      </c>
      <c r="AY75" s="44">
        <f t="shared" si="18"/>
        <v>0</v>
      </c>
      <c r="AZ75" s="73"/>
      <c r="BA75" s="74"/>
      <c r="BB75" s="44">
        <f t="shared" si="19"/>
        <v>0</v>
      </c>
      <c r="BC75" s="49" t="s">
        <v>141</v>
      </c>
    </row>
    <row r="76" spans="1:55" ht="12.75">
      <c r="A76" s="48">
        <v>73</v>
      </c>
      <c r="B76" s="49" t="s">
        <v>142</v>
      </c>
      <c r="C76" s="75" t="s">
        <v>76</v>
      </c>
      <c r="D76" s="53"/>
      <c r="E76" s="53"/>
      <c r="F76" s="53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66"/>
      <c r="AI76" s="54"/>
      <c r="AJ76" s="54"/>
      <c r="AK76" s="54"/>
      <c r="AL76" s="54"/>
      <c r="AM76" s="54"/>
      <c r="AN76" s="67"/>
      <c r="AO76" s="54"/>
      <c r="AP76" s="54"/>
      <c r="AQ76" s="39">
        <f t="shared" si="16"/>
        <v>0</v>
      </c>
      <c r="AR76" s="68"/>
      <c r="AS76" s="68"/>
      <c r="AT76" s="69"/>
      <c r="AU76" s="70"/>
      <c r="AV76" s="71"/>
      <c r="AW76" s="78"/>
      <c r="AX76" s="39">
        <f t="shared" si="17"/>
        <v>0</v>
      </c>
      <c r="AY76" s="44">
        <f t="shared" si="18"/>
        <v>0</v>
      </c>
      <c r="AZ76" s="73"/>
      <c r="BA76" s="74">
        <v>1</v>
      </c>
      <c r="BB76" s="44">
        <f t="shared" si="19"/>
        <v>1</v>
      </c>
      <c r="BC76" s="49" t="s">
        <v>142</v>
      </c>
    </row>
    <row r="77" spans="1:55" ht="12">
      <c r="A77" s="31">
        <v>74</v>
      </c>
      <c r="B77" s="49" t="s">
        <v>143</v>
      </c>
      <c r="C77" s="75" t="s">
        <v>60</v>
      </c>
      <c r="D77" s="53"/>
      <c r="E77" s="53"/>
      <c r="F77" s="53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66"/>
      <c r="AI77" s="54"/>
      <c r="AJ77" s="54"/>
      <c r="AK77" s="54"/>
      <c r="AL77" s="54"/>
      <c r="AM77" s="54"/>
      <c r="AN77" s="67"/>
      <c r="AO77" s="54"/>
      <c r="AP77" s="54"/>
      <c r="AQ77" s="39">
        <f t="shared" si="16"/>
        <v>0</v>
      </c>
      <c r="AR77" s="68"/>
      <c r="AS77" s="68"/>
      <c r="AT77" s="69"/>
      <c r="AU77" s="70"/>
      <c r="AV77" s="71">
        <v>10</v>
      </c>
      <c r="AW77" s="78"/>
      <c r="AX77" s="39">
        <f t="shared" si="17"/>
        <v>10</v>
      </c>
      <c r="AY77" s="44">
        <f t="shared" si="18"/>
        <v>500</v>
      </c>
      <c r="AZ77" s="73"/>
      <c r="BA77" s="74"/>
      <c r="BB77" s="44">
        <f t="shared" si="19"/>
        <v>500</v>
      </c>
      <c r="BC77" s="49" t="s">
        <v>143</v>
      </c>
    </row>
    <row r="78" spans="1:55" ht="12.75">
      <c r="A78" s="48">
        <v>75</v>
      </c>
      <c r="B78" s="49" t="s">
        <v>144</v>
      </c>
      <c r="C78" s="52" t="s">
        <v>76</v>
      </c>
      <c r="D78" s="53"/>
      <c r="E78" s="53"/>
      <c r="F78" s="53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>
        <v>5</v>
      </c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66"/>
      <c r="AI78" s="54">
        <v>10</v>
      </c>
      <c r="AJ78" s="54"/>
      <c r="AK78" s="54"/>
      <c r="AL78" s="54"/>
      <c r="AM78" s="54"/>
      <c r="AN78" s="67"/>
      <c r="AO78" s="54"/>
      <c r="AP78" s="54"/>
      <c r="AQ78" s="39">
        <f t="shared" si="16"/>
        <v>15</v>
      </c>
      <c r="AR78" s="68"/>
      <c r="AS78" s="68"/>
      <c r="AT78" s="69"/>
      <c r="AU78" s="70"/>
      <c r="AV78" s="71"/>
      <c r="AW78" s="78"/>
      <c r="AX78" s="39">
        <f t="shared" si="17"/>
        <v>15</v>
      </c>
      <c r="AY78" s="44">
        <f t="shared" si="18"/>
        <v>262.5</v>
      </c>
      <c r="AZ78" s="73"/>
      <c r="BA78" s="74">
        <v>4</v>
      </c>
      <c r="BB78" s="44">
        <f t="shared" si="19"/>
        <v>266.5</v>
      </c>
      <c r="BC78" s="49" t="s">
        <v>144</v>
      </c>
    </row>
    <row r="79" spans="1:55" ht="12.75">
      <c r="A79" s="31">
        <v>76</v>
      </c>
      <c r="B79" s="49" t="s">
        <v>145</v>
      </c>
      <c r="C79" s="75" t="s">
        <v>146</v>
      </c>
      <c r="D79" s="53"/>
      <c r="E79" s="53"/>
      <c r="F79" s="53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66"/>
      <c r="AI79" s="54"/>
      <c r="AJ79" s="54"/>
      <c r="AK79" s="54"/>
      <c r="AL79" s="54"/>
      <c r="AM79" s="54"/>
      <c r="AN79" s="67"/>
      <c r="AO79" s="54"/>
      <c r="AP79" s="54"/>
      <c r="AQ79" s="39">
        <f t="shared" si="16"/>
        <v>0</v>
      </c>
      <c r="AR79" s="68"/>
      <c r="AS79" s="68"/>
      <c r="AT79" s="69"/>
      <c r="AU79" s="70"/>
      <c r="AV79" s="71"/>
      <c r="AW79" s="78"/>
      <c r="AX79" s="39">
        <f t="shared" si="17"/>
        <v>0</v>
      </c>
      <c r="AY79" s="44">
        <f t="shared" si="18"/>
        <v>0</v>
      </c>
      <c r="AZ79" s="73"/>
      <c r="BA79" s="74"/>
      <c r="BB79" s="44">
        <f t="shared" si="19"/>
        <v>0</v>
      </c>
      <c r="BC79" s="49" t="s">
        <v>145</v>
      </c>
    </row>
    <row r="80" spans="1:55" ht="186" customHeight="1">
      <c r="A80" s="9" t="s">
        <v>5</v>
      </c>
      <c r="B80" s="16" t="s">
        <v>6</v>
      </c>
      <c r="C80" s="107"/>
      <c r="D80" s="18" t="s">
        <v>8</v>
      </c>
      <c r="E80" s="18" t="s">
        <v>9</v>
      </c>
      <c r="F80" s="18" t="s">
        <v>10</v>
      </c>
      <c r="G80" s="19" t="s">
        <v>11</v>
      </c>
      <c r="H80" s="19" t="s">
        <v>12</v>
      </c>
      <c r="I80" s="19" t="s">
        <v>13</v>
      </c>
      <c r="J80" s="19" t="s">
        <v>14</v>
      </c>
      <c r="K80" s="19" t="s">
        <v>15</v>
      </c>
      <c r="L80" s="19" t="s">
        <v>16</v>
      </c>
      <c r="M80" s="19" t="s">
        <v>17</v>
      </c>
      <c r="N80" s="19" t="s">
        <v>18</v>
      </c>
      <c r="O80" s="19" t="s">
        <v>19</v>
      </c>
      <c r="P80" s="19" t="s">
        <v>20</v>
      </c>
      <c r="Q80" s="20" t="s">
        <v>21</v>
      </c>
      <c r="R80" s="19" t="s">
        <v>22</v>
      </c>
      <c r="S80" s="19" t="s">
        <v>23</v>
      </c>
      <c r="T80" s="19" t="s">
        <v>24</v>
      </c>
      <c r="U80" s="19" t="s">
        <v>25</v>
      </c>
      <c r="V80" s="19" t="s">
        <v>26</v>
      </c>
      <c r="W80" s="19" t="s">
        <v>27</v>
      </c>
      <c r="X80" s="19" t="s">
        <v>28</v>
      </c>
      <c r="Y80" s="19" t="s">
        <v>29</v>
      </c>
      <c r="Z80" s="19" t="s">
        <v>30</v>
      </c>
      <c r="AA80" s="19" t="s">
        <v>31</v>
      </c>
      <c r="AB80" s="19" t="s">
        <v>32</v>
      </c>
      <c r="AC80" s="19" t="s">
        <v>33</v>
      </c>
      <c r="AD80" s="19" t="s">
        <v>34</v>
      </c>
      <c r="AE80" s="19" t="s">
        <v>35</v>
      </c>
      <c r="AF80" s="19" t="s">
        <v>36</v>
      </c>
      <c r="AG80" s="19" t="s">
        <v>104</v>
      </c>
      <c r="AH80" s="18" t="s">
        <v>38</v>
      </c>
      <c r="AI80" s="19" t="s">
        <v>39</v>
      </c>
      <c r="AJ80" s="19" t="s">
        <v>40</v>
      </c>
      <c r="AK80" s="19" t="s">
        <v>41</v>
      </c>
      <c r="AL80" s="19" t="s">
        <v>42</v>
      </c>
      <c r="AM80" s="21" t="s">
        <v>43</v>
      </c>
      <c r="AN80" s="22" t="s">
        <v>44</v>
      </c>
      <c r="AO80" s="19" t="s">
        <v>45</v>
      </c>
      <c r="AP80" s="21" t="s">
        <v>105</v>
      </c>
      <c r="AQ80" s="22"/>
      <c r="AR80" s="23"/>
      <c r="AS80" s="24" t="s">
        <v>47</v>
      </c>
      <c r="AT80" s="24" t="s">
        <v>48</v>
      </c>
      <c r="AU80" s="25" t="s">
        <v>49</v>
      </c>
      <c r="AV80" s="24" t="s">
        <v>50</v>
      </c>
      <c r="AW80" s="26" t="s">
        <v>51</v>
      </c>
      <c r="AX80" s="39"/>
      <c r="AY80" s="44"/>
      <c r="AZ80" s="29" t="s">
        <v>54</v>
      </c>
      <c r="BA80" s="30" t="s">
        <v>55</v>
      </c>
      <c r="BB80" s="44"/>
      <c r="BC80" s="16" t="s">
        <v>6</v>
      </c>
    </row>
    <row r="81" spans="1:55" ht="12">
      <c r="A81" s="108">
        <v>77</v>
      </c>
      <c r="B81" s="49" t="s">
        <v>147</v>
      </c>
      <c r="C81" s="75" t="s">
        <v>60</v>
      </c>
      <c r="D81" s="53"/>
      <c r="E81" s="53"/>
      <c r="F81" s="53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66"/>
      <c r="AI81" s="54"/>
      <c r="AJ81" s="54"/>
      <c r="AK81" s="54"/>
      <c r="AL81" s="54"/>
      <c r="AM81" s="54"/>
      <c r="AN81" s="67"/>
      <c r="AO81" s="54"/>
      <c r="AP81" s="54"/>
      <c r="AQ81" s="39">
        <f aca="true" t="shared" si="20" ref="AQ81:AQ97">SUM(D81:AP81)</f>
        <v>0</v>
      </c>
      <c r="AR81" s="68"/>
      <c r="AS81" s="68"/>
      <c r="AT81" s="69"/>
      <c r="AU81" s="70"/>
      <c r="AV81" s="71"/>
      <c r="AW81" s="78"/>
      <c r="AX81" s="39">
        <f aca="true" t="shared" si="21" ref="AX81:AX97">SUM(AQ81:AV81)</f>
        <v>0</v>
      </c>
      <c r="AY81" s="44">
        <f aca="true" t="shared" si="22" ref="AY81:AY97">(AQ81*17.5+AS81*17.5+AT81*35+AU81*35+AV81*50)+(AW81)</f>
        <v>0</v>
      </c>
      <c r="AZ81" s="73"/>
      <c r="BA81" s="74"/>
      <c r="BB81" s="44">
        <f aca="true" t="shared" si="23" ref="BB81:BB97">AY81+AZ81+BA81</f>
        <v>0</v>
      </c>
      <c r="BC81" s="49" t="s">
        <v>147</v>
      </c>
    </row>
    <row r="82" spans="1:55" ht="12">
      <c r="A82" s="108">
        <v>78</v>
      </c>
      <c r="B82" s="49" t="s">
        <v>148</v>
      </c>
      <c r="C82" s="52" t="s">
        <v>81</v>
      </c>
      <c r="D82" s="53"/>
      <c r="E82" s="53"/>
      <c r="F82" s="53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66"/>
      <c r="AI82" s="54"/>
      <c r="AJ82" s="54"/>
      <c r="AK82" s="54"/>
      <c r="AL82" s="54"/>
      <c r="AM82" s="54"/>
      <c r="AN82" s="67"/>
      <c r="AO82" s="54"/>
      <c r="AP82" s="54"/>
      <c r="AQ82" s="39">
        <f t="shared" si="20"/>
        <v>0</v>
      </c>
      <c r="AR82" s="68"/>
      <c r="AS82" s="68"/>
      <c r="AT82" s="69"/>
      <c r="AU82" s="70"/>
      <c r="AV82" s="71"/>
      <c r="AW82" s="78"/>
      <c r="AX82" s="39">
        <f t="shared" si="21"/>
        <v>0</v>
      </c>
      <c r="AY82" s="44">
        <f t="shared" si="22"/>
        <v>0</v>
      </c>
      <c r="AZ82" s="73"/>
      <c r="BA82" s="74"/>
      <c r="BB82" s="44">
        <f t="shared" si="23"/>
        <v>0</v>
      </c>
      <c r="BC82" s="49" t="s">
        <v>148</v>
      </c>
    </row>
    <row r="83" spans="1:55" ht="12">
      <c r="A83" s="108">
        <v>79</v>
      </c>
      <c r="B83" s="49" t="s">
        <v>149</v>
      </c>
      <c r="C83" s="52" t="s">
        <v>76</v>
      </c>
      <c r="D83" s="53"/>
      <c r="E83" s="53"/>
      <c r="F83" s="53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66"/>
      <c r="AI83" s="54"/>
      <c r="AJ83" s="54"/>
      <c r="AK83" s="54"/>
      <c r="AL83" s="54"/>
      <c r="AM83" s="54"/>
      <c r="AN83" s="67"/>
      <c r="AO83" s="54"/>
      <c r="AP83" s="54"/>
      <c r="AQ83" s="39">
        <f t="shared" si="20"/>
        <v>0</v>
      </c>
      <c r="AR83" s="68"/>
      <c r="AS83" s="68"/>
      <c r="AT83" s="69"/>
      <c r="AU83" s="70"/>
      <c r="AV83" s="71"/>
      <c r="AW83" s="78"/>
      <c r="AX83" s="39">
        <f t="shared" si="21"/>
        <v>0</v>
      </c>
      <c r="AY83" s="44">
        <f t="shared" si="22"/>
        <v>0</v>
      </c>
      <c r="AZ83" s="109"/>
      <c r="BA83" s="74"/>
      <c r="BB83" s="44">
        <f t="shared" si="23"/>
        <v>0</v>
      </c>
      <c r="BC83" s="49" t="s">
        <v>149</v>
      </c>
    </row>
    <row r="84" spans="1:55" ht="12">
      <c r="A84" s="108">
        <v>80</v>
      </c>
      <c r="B84" s="2" t="s">
        <v>150</v>
      </c>
      <c r="C84" s="75" t="s">
        <v>137</v>
      </c>
      <c r="D84" s="53"/>
      <c r="E84" s="53"/>
      <c r="F84" s="53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66"/>
      <c r="AI84" s="54">
        <v>12</v>
      </c>
      <c r="AJ84" s="54"/>
      <c r="AK84" s="54"/>
      <c r="AL84" s="54"/>
      <c r="AM84" s="54"/>
      <c r="AN84" s="67"/>
      <c r="AO84" s="54"/>
      <c r="AP84" s="54"/>
      <c r="AQ84" s="39">
        <f t="shared" si="20"/>
        <v>12</v>
      </c>
      <c r="AR84" s="68"/>
      <c r="AS84" s="68"/>
      <c r="AT84" s="69"/>
      <c r="AU84" s="70"/>
      <c r="AV84" s="71"/>
      <c r="AW84" s="110"/>
      <c r="AX84" s="39">
        <f t="shared" si="21"/>
        <v>12</v>
      </c>
      <c r="AY84" s="44">
        <f t="shared" si="22"/>
        <v>210</v>
      </c>
      <c r="AZ84" s="73"/>
      <c r="BA84" s="74"/>
      <c r="BB84" s="44">
        <f t="shared" si="23"/>
        <v>210</v>
      </c>
      <c r="BC84" s="2" t="s">
        <v>150</v>
      </c>
    </row>
    <row r="85" spans="1:55" ht="12">
      <c r="A85" s="108">
        <v>81</v>
      </c>
      <c r="B85" s="2" t="s">
        <v>151</v>
      </c>
      <c r="C85" s="2" t="s">
        <v>58</v>
      </c>
      <c r="D85" s="53"/>
      <c r="E85" s="53"/>
      <c r="F85" s="53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>
        <v>3</v>
      </c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66"/>
      <c r="AI85" s="54"/>
      <c r="AJ85" s="54"/>
      <c r="AK85" s="54"/>
      <c r="AL85" s="54"/>
      <c r="AM85" s="54"/>
      <c r="AN85" s="67"/>
      <c r="AO85" s="54"/>
      <c r="AP85" s="54"/>
      <c r="AQ85" s="39">
        <f t="shared" si="20"/>
        <v>3</v>
      </c>
      <c r="AR85" s="68"/>
      <c r="AS85" s="68"/>
      <c r="AT85" s="69"/>
      <c r="AU85" s="70"/>
      <c r="AV85" s="71"/>
      <c r="AW85" s="110"/>
      <c r="AX85" s="39">
        <f t="shared" si="21"/>
        <v>3</v>
      </c>
      <c r="AY85" s="44">
        <f t="shared" si="22"/>
        <v>52.5</v>
      </c>
      <c r="AZ85" s="73"/>
      <c r="BA85" s="74"/>
      <c r="BB85" s="44">
        <f t="shared" si="23"/>
        <v>52.5</v>
      </c>
      <c r="BC85" s="2" t="s">
        <v>151</v>
      </c>
    </row>
    <row r="86" spans="1:55" ht="12">
      <c r="A86" s="108">
        <v>82</v>
      </c>
      <c r="B86" s="2" t="s">
        <v>152</v>
      </c>
      <c r="C86" s="2" t="s">
        <v>60</v>
      </c>
      <c r="D86" s="53"/>
      <c r="E86" s="53"/>
      <c r="F86" s="53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66"/>
      <c r="AI86" s="54"/>
      <c r="AJ86" s="54"/>
      <c r="AK86" s="54"/>
      <c r="AL86" s="54"/>
      <c r="AM86" s="54"/>
      <c r="AN86" s="67"/>
      <c r="AO86" s="54"/>
      <c r="AP86" s="54"/>
      <c r="AQ86" s="39">
        <f t="shared" si="20"/>
        <v>0</v>
      </c>
      <c r="AR86" s="68"/>
      <c r="AS86" s="68"/>
      <c r="AT86" s="69"/>
      <c r="AU86" s="70"/>
      <c r="AV86" s="71"/>
      <c r="AW86" s="110"/>
      <c r="AX86" s="39">
        <f t="shared" si="21"/>
        <v>0</v>
      </c>
      <c r="AY86" s="44">
        <f t="shared" si="22"/>
        <v>0</v>
      </c>
      <c r="AZ86" s="73"/>
      <c r="BA86" s="74"/>
      <c r="BB86" s="44">
        <f t="shared" si="23"/>
        <v>0</v>
      </c>
      <c r="BC86" s="2" t="s">
        <v>152</v>
      </c>
    </row>
    <row r="87" spans="1:55" ht="12">
      <c r="A87" s="108">
        <v>83</v>
      </c>
      <c r="B87" s="49" t="s">
        <v>153</v>
      </c>
      <c r="C87" s="52" t="s">
        <v>65</v>
      </c>
      <c r="D87" s="53"/>
      <c r="E87" s="53"/>
      <c r="F87" s="53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>
        <v>3</v>
      </c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66"/>
      <c r="AI87" s="54"/>
      <c r="AJ87" s="54"/>
      <c r="AK87" s="54"/>
      <c r="AL87" s="54"/>
      <c r="AM87" s="54"/>
      <c r="AN87" s="67"/>
      <c r="AO87" s="54"/>
      <c r="AP87" s="54"/>
      <c r="AQ87" s="39">
        <f t="shared" si="20"/>
        <v>3</v>
      </c>
      <c r="AR87" s="68"/>
      <c r="AS87" s="68"/>
      <c r="AT87" s="69"/>
      <c r="AU87" s="70"/>
      <c r="AV87" s="71"/>
      <c r="AW87" s="110"/>
      <c r="AX87" s="39">
        <f t="shared" si="21"/>
        <v>3</v>
      </c>
      <c r="AY87" s="44">
        <f t="shared" si="22"/>
        <v>52.5</v>
      </c>
      <c r="AZ87" s="73"/>
      <c r="BA87" s="74"/>
      <c r="BB87" s="44">
        <f t="shared" si="23"/>
        <v>52.5</v>
      </c>
      <c r="BC87" s="49" t="s">
        <v>153</v>
      </c>
    </row>
    <row r="88" spans="1:55" ht="12">
      <c r="A88" s="108">
        <v>84</v>
      </c>
      <c r="B88" s="49" t="s">
        <v>154</v>
      </c>
      <c r="C88" s="75" t="s">
        <v>137</v>
      </c>
      <c r="D88" s="53"/>
      <c r="E88" s="53"/>
      <c r="F88" s="53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66"/>
      <c r="AI88" s="54">
        <v>10</v>
      </c>
      <c r="AJ88" s="54"/>
      <c r="AK88" s="54"/>
      <c r="AL88" s="54"/>
      <c r="AM88" s="54"/>
      <c r="AN88" s="67"/>
      <c r="AO88" s="54"/>
      <c r="AP88" s="54"/>
      <c r="AQ88" s="39">
        <f t="shared" si="20"/>
        <v>10</v>
      </c>
      <c r="AR88" s="68"/>
      <c r="AS88" s="68"/>
      <c r="AT88" s="69"/>
      <c r="AU88" s="70"/>
      <c r="AV88" s="71"/>
      <c r="AW88" s="110"/>
      <c r="AX88" s="39">
        <f t="shared" si="21"/>
        <v>10</v>
      </c>
      <c r="AY88" s="44">
        <f t="shared" si="22"/>
        <v>175</v>
      </c>
      <c r="AZ88" s="73"/>
      <c r="BA88" s="74"/>
      <c r="BB88" s="44">
        <f t="shared" si="23"/>
        <v>175</v>
      </c>
      <c r="BC88" s="49" t="s">
        <v>154</v>
      </c>
    </row>
    <row r="89" spans="1:55" ht="12">
      <c r="A89" s="108">
        <v>85</v>
      </c>
      <c r="B89" s="49" t="s">
        <v>155</v>
      </c>
      <c r="C89" s="75" t="s">
        <v>76</v>
      </c>
      <c r="D89" s="53"/>
      <c r="E89" s="53"/>
      <c r="F89" s="53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66"/>
      <c r="AI89" s="54">
        <v>10</v>
      </c>
      <c r="AJ89" s="54"/>
      <c r="AK89" s="54"/>
      <c r="AL89" s="54"/>
      <c r="AM89" s="54"/>
      <c r="AN89" s="67"/>
      <c r="AO89" s="54"/>
      <c r="AP89" s="54"/>
      <c r="AQ89" s="39">
        <f t="shared" si="20"/>
        <v>10</v>
      </c>
      <c r="AR89" s="68"/>
      <c r="AS89" s="68"/>
      <c r="AT89" s="69"/>
      <c r="AU89" s="70"/>
      <c r="AV89" s="71"/>
      <c r="AW89" s="110"/>
      <c r="AX89" s="39">
        <f t="shared" si="21"/>
        <v>10</v>
      </c>
      <c r="AY89" s="44">
        <f t="shared" si="22"/>
        <v>175</v>
      </c>
      <c r="AZ89" s="73"/>
      <c r="BA89" s="74">
        <v>5</v>
      </c>
      <c r="BB89" s="44">
        <f t="shared" si="23"/>
        <v>180</v>
      </c>
      <c r="BC89" s="49" t="s">
        <v>155</v>
      </c>
    </row>
    <row r="90" spans="1:55" ht="14.25">
      <c r="A90" s="108">
        <v>86</v>
      </c>
      <c r="B90" s="76" t="s">
        <v>156</v>
      </c>
      <c r="C90" s="52" t="s">
        <v>60</v>
      </c>
      <c r="D90" s="53"/>
      <c r="E90" s="53"/>
      <c r="F90" s="53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66"/>
      <c r="AI90" s="54"/>
      <c r="AJ90" s="54"/>
      <c r="AK90" s="54"/>
      <c r="AL90" s="54"/>
      <c r="AM90" s="54"/>
      <c r="AN90" s="67"/>
      <c r="AO90" s="54"/>
      <c r="AP90" s="54"/>
      <c r="AQ90" s="39">
        <f t="shared" si="20"/>
        <v>0</v>
      </c>
      <c r="AR90" s="68"/>
      <c r="AS90" s="68"/>
      <c r="AT90" s="69"/>
      <c r="AU90" s="70"/>
      <c r="AV90" s="71"/>
      <c r="AW90" s="78"/>
      <c r="AX90" s="39">
        <f t="shared" si="21"/>
        <v>0</v>
      </c>
      <c r="AY90" s="44">
        <f t="shared" si="22"/>
        <v>0</v>
      </c>
      <c r="AZ90" s="73"/>
      <c r="BA90" s="74"/>
      <c r="BB90" s="44">
        <f t="shared" si="23"/>
        <v>0</v>
      </c>
      <c r="BC90" s="76" t="s">
        <v>156</v>
      </c>
    </row>
    <row r="91" spans="1:55" ht="12">
      <c r="A91" s="108">
        <v>87</v>
      </c>
      <c r="B91" s="76" t="s">
        <v>157</v>
      </c>
      <c r="C91" s="75" t="s">
        <v>158</v>
      </c>
      <c r="D91" s="53"/>
      <c r="E91" s="53">
        <v>70</v>
      </c>
      <c r="F91" s="53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66"/>
      <c r="AI91" s="54"/>
      <c r="AJ91" s="54"/>
      <c r="AK91" s="54"/>
      <c r="AL91" s="54"/>
      <c r="AM91" s="54"/>
      <c r="AN91" s="67"/>
      <c r="AO91" s="54"/>
      <c r="AP91" s="54"/>
      <c r="AQ91" s="39">
        <f t="shared" si="20"/>
        <v>70</v>
      </c>
      <c r="AR91" s="68"/>
      <c r="AS91" s="68"/>
      <c r="AT91" s="69"/>
      <c r="AU91" s="70"/>
      <c r="AV91" s="71"/>
      <c r="AW91" s="78"/>
      <c r="AX91" s="39">
        <f t="shared" si="21"/>
        <v>70</v>
      </c>
      <c r="AY91" s="44">
        <f t="shared" si="22"/>
        <v>1225</v>
      </c>
      <c r="AZ91" s="73"/>
      <c r="BA91" s="74">
        <v>3</v>
      </c>
      <c r="BB91" s="44">
        <f t="shared" si="23"/>
        <v>1228</v>
      </c>
      <c r="BC91" s="76" t="s">
        <v>157</v>
      </c>
    </row>
    <row r="92" spans="1:55" ht="12">
      <c r="A92" s="108">
        <v>88</v>
      </c>
      <c r="B92" s="76" t="s">
        <v>159</v>
      </c>
      <c r="C92" s="75" t="s">
        <v>58</v>
      </c>
      <c r="D92" s="53"/>
      <c r="E92" s="53"/>
      <c r="F92" s="53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66"/>
      <c r="AI92" s="54">
        <v>12</v>
      </c>
      <c r="AJ92" s="54"/>
      <c r="AK92" s="54"/>
      <c r="AL92" s="54"/>
      <c r="AM92" s="54"/>
      <c r="AN92" s="67"/>
      <c r="AO92" s="54"/>
      <c r="AP92" s="54"/>
      <c r="AQ92" s="39">
        <f t="shared" si="20"/>
        <v>12</v>
      </c>
      <c r="AR92" s="68"/>
      <c r="AS92" s="68"/>
      <c r="AT92" s="69"/>
      <c r="AU92" s="70"/>
      <c r="AV92" s="71"/>
      <c r="AW92" s="78"/>
      <c r="AX92" s="39">
        <f t="shared" si="21"/>
        <v>12</v>
      </c>
      <c r="AY92" s="44">
        <f t="shared" si="22"/>
        <v>210</v>
      </c>
      <c r="AZ92" s="73"/>
      <c r="BA92" s="74"/>
      <c r="BB92" s="44">
        <f t="shared" si="23"/>
        <v>210</v>
      </c>
      <c r="BC92" s="76" t="s">
        <v>159</v>
      </c>
    </row>
    <row r="93" spans="1:55" ht="12">
      <c r="A93" s="108">
        <v>89</v>
      </c>
      <c r="B93" s="76" t="s">
        <v>160</v>
      </c>
      <c r="C93" s="75" t="s">
        <v>65</v>
      </c>
      <c r="D93" s="53"/>
      <c r="E93" s="53"/>
      <c r="F93" s="53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66"/>
      <c r="AI93" s="54"/>
      <c r="AJ93" s="54"/>
      <c r="AK93" s="54"/>
      <c r="AL93" s="54"/>
      <c r="AM93" s="54"/>
      <c r="AN93" s="67"/>
      <c r="AO93" s="54"/>
      <c r="AP93" s="54"/>
      <c r="AQ93" s="39">
        <f t="shared" si="20"/>
        <v>0</v>
      </c>
      <c r="AR93" s="68"/>
      <c r="AS93" s="68"/>
      <c r="AT93" s="69"/>
      <c r="AU93" s="70"/>
      <c r="AV93" s="71"/>
      <c r="AW93" s="78"/>
      <c r="AX93" s="39">
        <f t="shared" si="21"/>
        <v>0</v>
      </c>
      <c r="AY93" s="44">
        <f t="shared" si="22"/>
        <v>0</v>
      </c>
      <c r="AZ93" s="73"/>
      <c r="BA93" s="74"/>
      <c r="BB93" s="44">
        <f t="shared" si="23"/>
        <v>0</v>
      </c>
      <c r="BC93" s="76" t="s">
        <v>160</v>
      </c>
    </row>
    <row r="94" spans="1:55" ht="12">
      <c r="A94" s="108">
        <v>90</v>
      </c>
      <c r="B94" s="76" t="s">
        <v>161</v>
      </c>
      <c r="C94" s="75" t="s">
        <v>58</v>
      </c>
      <c r="D94" s="53"/>
      <c r="E94" s="53"/>
      <c r="F94" s="53"/>
      <c r="G94" s="54"/>
      <c r="H94" s="54"/>
      <c r="I94" s="54"/>
      <c r="J94" s="54"/>
      <c r="K94" s="54">
        <v>5</v>
      </c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66"/>
      <c r="AI94" s="54"/>
      <c r="AJ94" s="54"/>
      <c r="AK94" s="54"/>
      <c r="AL94" s="54"/>
      <c r="AM94" s="54"/>
      <c r="AN94" s="67"/>
      <c r="AO94" s="54"/>
      <c r="AP94" s="54"/>
      <c r="AQ94" s="39">
        <f t="shared" si="20"/>
        <v>5</v>
      </c>
      <c r="AR94" s="68"/>
      <c r="AS94" s="68"/>
      <c r="AT94" s="69"/>
      <c r="AU94" s="70"/>
      <c r="AV94" s="71"/>
      <c r="AW94" s="78">
        <v>700</v>
      </c>
      <c r="AX94" s="39">
        <f t="shared" si="21"/>
        <v>5</v>
      </c>
      <c r="AY94" s="44">
        <f t="shared" si="22"/>
        <v>787.5</v>
      </c>
      <c r="AZ94" s="73"/>
      <c r="BA94" s="74"/>
      <c r="BB94" s="44">
        <f t="shared" si="23"/>
        <v>787.5</v>
      </c>
      <c r="BC94" s="76" t="s">
        <v>161</v>
      </c>
    </row>
    <row r="95" spans="1:55" ht="12">
      <c r="A95" s="108">
        <v>91</v>
      </c>
      <c r="B95" s="49" t="s">
        <v>162</v>
      </c>
      <c r="C95" s="52" t="s">
        <v>65</v>
      </c>
      <c r="D95" s="53"/>
      <c r="E95" s="53"/>
      <c r="F95" s="53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66"/>
      <c r="AI95" s="54"/>
      <c r="AJ95" s="54"/>
      <c r="AK95" s="54"/>
      <c r="AL95" s="54"/>
      <c r="AM95" s="54"/>
      <c r="AN95" s="67"/>
      <c r="AO95" s="54"/>
      <c r="AP95" s="54"/>
      <c r="AQ95" s="39">
        <f t="shared" si="20"/>
        <v>0</v>
      </c>
      <c r="AR95" s="68"/>
      <c r="AS95" s="68"/>
      <c r="AT95" s="69"/>
      <c r="AU95" s="70"/>
      <c r="AV95" s="71"/>
      <c r="AW95" s="78"/>
      <c r="AX95" s="39">
        <f t="shared" si="21"/>
        <v>0</v>
      </c>
      <c r="AY95" s="44">
        <f t="shared" si="22"/>
        <v>0</v>
      </c>
      <c r="AZ95" s="73"/>
      <c r="BA95" s="74"/>
      <c r="BB95" s="44">
        <f t="shared" si="23"/>
        <v>0</v>
      </c>
      <c r="BC95" s="49" t="s">
        <v>162</v>
      </c>
    </row>
    <row r="96" spans="1:55" ht="12">
      <c r="A96" s="108">
        <v>92</v>
      </c>
      <c r="B96" s="49" t="s">
        <v>163</v>
      </c>
      <c r="C96" s="52" t="s">
        <v>76</v>
      </c>
      <c r="D96" s="53"/>
      <c r="E96" s="53"/>
      <c r="F96" s="53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66"/>
      <c r="AI96" s="54"/>
      <c r="AJ96" s="54"/>
      <c r="AK96" s="54"/>
      <c r="AL96" s="54"/>
      <c r="AM96" s="54"/>
      <c r="AN96" s="67"/>
      <c r="AO96" s="54"/>
      <c r="AP96" s="54"/>
      <c r="AQ96" s="39">
        <f t="shared" si="20"/>
        <v>0</v>
      </c>
      <c r="AR96" s="68"/>
      <c r="AS96" s="68"/>
      <c r="AT96" s="69"/>
      <c r="AU96" s="70"/>
      <c r="AV96" s="71"/>
      <c r="AW96" s="78"/>
      <c r="AX96" s="39">
        <f t="shared" si="21"/>
        <v>0</v>
      </c>
      <c r="AY96" s="44">
        <f t="shared" si="22"/>
        <v>0</v>
      </c>
      <c r="AZ96" s="73"/>
      <c r="BA96" s="74">
        <v>1</v>
      </c>
      <c r="BB96" s="44">
        <f t="shared" si="23"/>
        <v>1</v>
      </c>
      <c r="BC96" s="49" t="s">
        <v>163</v>
      </c>
    </row>
    <row r="97" spans="1:55" ht="12">
      <c r="A97" s="108">
        <v>93</v>
      </c>
      <c r="B97" s="49" t="s">
        <v>164</v>
      </c>
      <c r="C97" s="52" t="s">
        <v>60</v>
      </c>
      <c r="D97" s="53"/>
      <c r="E97" s="53">
        <v>70</v>
      </c>
      <c r="F97" s="53"/>
      <c r="G97" s="54"/>
      <c r="H97" s="54"/>
      <c r="I97" s="54"/>
      <c r="J97" s="54">
        <v>5</v>
      </c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66"/>
      <c r="AI97" s="54"/>
      <c r="AJ97" s="54"/>
      <c r="AK97" s="54">
        <v>20</v>
      </c>
      <c r="AL97" s="54"/>
      <c r="AM97" s="54"/>
      <c r="AN97" s="67"/>
      <c r="AO97" s="54"/>
      <c r="AP97" s="54"/>
      <c r="AQ97" s="39">
        <f t="shared" si="20"/>
        <v>95</v>
      </c>
      <c r="AR97" s="68"/>
      <c r="AS97" s="68"/>
      <c r="AT97" s="69"/>
      <c r="AU97" s="70"/>
      <c r="AV97" s="71"/>
      <c r="AW97" s="78"/>
      <c r="AX97" s="39">
        <f t="shared" si="21"/>
        <v>95</v>
      </c>
      <c r="AY97" s="44">
        <f t="shared" si="22"/>
        <v>1662.5</v>
      </c>
      <c r="AZ97" s="73"/>
      <c r="BA97" s="74"/>
      <c r="BB97" s="44">
        <f t="shared" si="23"/>
        <v>1662.5</v>
      </c>
      <c r="BC97" s="49" t="s">
        <v>164</v>
      </c>
    </row>
    <row r="98" spans="1:55" ht="12">
      <c r="A98" s="108">
        <v>94</v>
      </c>
      <c r="B98" s="49" t="s">
        <v>165</v>
      </c>
      <c r="C98" s="52" t="s">
        <v>60</v>
      </c>
      <c r="D98" s="53"/>
      <c r="E98" s="53"/>
      <c r="F98" s="53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66"/>
      <c r="AI98" s="54"/>
      <c r="AJ98" s="54"/>
      <c r="AK98" s="54"/>
      <c r="AL98" s="54"/>
      <c r="AM98" s="54"/>
      <c r="AN98" s="67"/>
      <c r="AO98" s="54"/>
      <c r="AP98" s="54"/>
      <c r="AQ98" s="39"/>
      <c r="AR98" s="68"/>
      <c r="AS98" s="68"/>
      <c r="AT98" s="69"/>
      <c r="AU98" s="70"/>
      <c r="AV98" s="71"/>
      <c r="AW98" s="78"/>
      <c r="AX98" s="39"/>
      <c r="AY98" s="44"/>
      <c r="AZ98" s="73"/>
      <c r="BA98" s="74">
        <v>2</v>
      </c>
      <c r="BB98" s="44"/>
      <c r="BC98" s="49" t="s">
        <v>165</v>
      </c>
    </row>
    <row r="99" spans="1:55" ht="12">
      <c r="A99" s="108">
        <v>95</v>
      </c>
      <c r="B99" s="49" t="s">
        <v>166</v>
      </c>
      <c r="C99" s="52" t="s">
        <v>81</v>
      </c>
      <c r="D99" s="53"/>
      <c r="E99" s="53"/>
      <c r="F99" s="53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66"/>
      <c r="AI99" s="54">
        <v>12</v>
      </c>
      <c r="AJ99" s="54"/>
      <c r="AK99" s="54"/>
      <c r="AL99" s="54"/>
      <c r="AM99" s="54"/>
      <c r="AN99" s="67"/>
      <c r="AO99" s="54"/>
      <c r="AP99" s="54"/>
      <c r="AQ99" s="39">
        <f aca="true" t="shared" si="24" ref="AQ99:AQ104">SUM(D99:AP99)</f>
        <v>12</v>
      </c>
      <c r="AR99" s="68"/>
      <c r="AS99" s="68"/>
      <c r="AT99" s="69"/>
      <c r="AU99" s="70"/>
      <c r="AV99" s="71"/>
      <c r="AW99" s="78"/>
      <c r="AX99" s="39">
        <f aca="true" t="shared" si="25" ref="AX99:AX104">SUM(AQ99:AV99)</f>
        <v>12</v>
      </c>
      <c r="AY99" s="44">
        <f aca="true" t="shared" si="26" ref="AY99:AY104">(AQ99*17.5+AS99*17.5+AT99*35+AU99*35+AV99*50)+(AW99)</f>
        <v>210</v>
      </c>
      <c r="AZ99" s="73"/>
      <c r="BA99" s="74"/>
      <c r="BB99" s="44">
        <f aca="true" t="shared" si="27" ref="BB99:BB104">AY99+AZ99+BA99</f>
        <v>210</v>
      </c>
      <c r="BC99" s="49" t="s">
        <v>166</v>
      </c>
    </row>
    <row r="100" spans="1:55" ht="12">
      <c r="A100" s="108">
        <v>96</v>
      </c>
      <c r="B100" s="76" t="s">
        <v>167</v>
      </c>
      <c r="C100" s="52" t="s">
        <v>76</v>
      </c>
      <c r="D100" s="53"/>
      <c r="E100" s="53"/>
      <c r="F100" s="53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66"/>
      <c r="AI100" s="54">
        <v>10</v>
      </c>
      <c r="AJ100" s="54"/>
      <c r="AK100" s="54">
        <v>40</v>
      </c>
      <c r="AL100" s="54"/>
      <c r="AM100" s="54"/>
      <c r="AN100" s="67"/>
      <c r="AO100" s="54"/>
      <c r="AP100" s="54"/>
      <c r="AQ100" s="39">
        <f t="shared" si="24"/>
        <v>50</v>
      </c>
      <c r="AR100" s="68"/>
      <c r="AS100" s="68"/>
      <c r="AT100" s="69"/>
      <c r="AU100" s="70"/>
      <c r="AV100" s="71"/>
      <c r="AW100" s="78"/>
      <c r="AX100" s="39">
        <f t="shared" si="25"/>
        <v>50</v>
      </c>
      <c r="AY100" s="44">
        <f t="shared" si="26"/>
        <v>875</v>
      </c>
      <c r="AZ100" s="73"/>
      <c r="BA100" s="74"/>
      <c r="BB100" s="44">
        <f t="shared" si="27"/>
        <v>875</v>
      </c>
      <c r="BC100" s="76" t="s">
        <v>167</v>
      </c>
    </row>
    <row r="101" spans="1:55" ht="12">
      <c r="A101" s="108">
        <v>97</v>
      </c>
      <c r="B101" s="49" t="s">
        <v>168</v>
      </c>
      <c r="C101" s="52" t="s">
        <v>76</v>
      </c>
      <c r="D101" s="53"/>
      <c r="E101" s="53"/>
      <c r="F101" s="53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66"/>
      <c r="AI101" s="54"/>
      <c r="AJ101" s="54"/>
      <c r="AK101" s="54"/>
      <c r="AL101" s="54"/>
      <c r="AM101" s="54"/>
      <c r="AN101" s="67"/>
      <c r="AO101" s="54"/>
      <c r="AP101" s="54"/>
      <c r="AQ101" s="39">
        <f t="shared" si="24"/>
        <v>0</v>
      </c>
      <c r="AR101" s="68"/>
      <c r="AS101" s="68"/>
      <c r="AT101" s="69"/>
      <c r="AU101" s="70"/>
      <c r="AV101" s="71"/>
      <c r="AW101" s="78"/>
      <c r="AX101" s="39">
        <f t="shared" si="25"/>
        <v>0</v>
      </c>
      <c r="AY101" s="44">
        <f t="shared" si="26"/>
        <v>0</v>
      </c>
      <c r="AZ101" s="73"/>
      <c r="BA101" s="74"/>
      <c r="BB101" s="44">
        <f t="shared" si="27"/>
        <v>0</v>
      </c>
      <c r="BC101" s="49" t="s">
        <v>168</v>
      </c>
    </row>
    <row r="102" spans="1:55" ht="12">
      <c r="A102" s="108">
        <v>98</v>
      </c>
      <c r="B102" s="49" t="s">
        <v>169</v>
      </c>
      <c r="C102" s="52" t="s">
        <v>76</v>
      </c>
      <c r="D102" s="53"/>
      <c r="E102" s="53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66"/>
      <c r="AI102" s="54"/>
      <c r="AJ102" s="54"/>
      <c r="AK102" s="54"/>
      <c r="AL102" s="54"/>
      <c r="AM102" s="54"/>
      <c r="AN102" s="67"/>
      <c r="AO102" s="54"/>
      <c r="AP102" s="54"/>
      <c r="AQ102" s="39">
        <f t="shared" si="24"/>
        <v>0</v>
      </c>
      <c r="AR102" s="68"/>
      <c r="AS102" s="68"/>
      <c r="AT102" s="69"/>
      <c r="AU102" s="70"/>
      <c r="AV102" s="71"/>
      <c r="AW102" s="78"/>
      <c r="AX102" s="39">
        <f t="shared" si="25"/>
        <v>0</v>
      </c>
      <c r="AY102" s="44">
        <f t="shared" si="26"/>
        <v>0</v>
      </c>
      <c r="AZ102" s="73"/>
      <c r="BA102" s="74"/>
      <c r="BB102" s="44">
        <f t="shared" si="27"/>
        <v>0</v>
      </c>
      <c r="BC102" s="49" t="s">
        <v>169</v>
      </c>
    </row>
    <row r="103" spans="1:55" ht="14.25">
      <c r="A103" s="108">
        <v>99</v>
      </c>
      <c r="B103" s="49" t="s">
        <v>170</v>
      </c>
      <c r="C103" s="75" t="s">
        <v>65</v>
      </c>
      <c r="D103" s="53"/>
      <c r="E103" s="53"/>
      <c r="F103" s="53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66"/>
      <c r="AI103" s="54">
        <v>12</v>
      </c>
      <c r="AJ103" s="54"/>
      <c r="AK103" s="54"/>
      <c r="AL103" s="54"/>
      <c r="AM103" s="54"/>
      <c r="AN103" s="67"/>
      <c r="AO103" s="54"/>
      <c r="AP103" s="54"/>
      <c r="AQ103" s="39">
        <f t="shared" si="24"/>
        <v>12</v>
      </c>
      <c r="AR103" s="68"/>
      <c r="AS103" s="68"/>
      <c r="AT103" s="69"/>
      <c r="AU103" s="70"/>
      <c r="AV103" s="71"/>
      <c r="AW103" s="78">
        <v>717.5</v>
      </c>
      <c r="AX103" s="39">
        <f t="shared" si="25"/>
        <v>12</v>
      </c>
      <c r="AY103" s="44">
        <f t="shared" si="26"/>
        <v>927.5</v>
      </c>
      <c r="AZ103" s="73"/>
      <c r="BA103" s="74"/>
      <c r="BB103" s="44">
        <f t="shared" si="27"/>
        <v>927.5</v>
      </c>
      <c r="BC103" s="49" t="s">
        <v>170</v>
      </c>
    </row>
    <row r="104" spans="1:55" ht="12">
      <c r="A104" s="108">
        <v>100</v>
      </c>
      <c r="B104" s="2" t="s">
        <v>171</v>
      </c>
      <c r="C104" s="2" t="s">
        <v>58</v>
      </c>
      <c r="D104" s="53"/>
      <c r="E104" s="53"/>
      <c r="F104" s="53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66"/>
      <c r="AI104" s="54">
        <v>12</v>
      </c>
      <c r="AJ104" s="54"/>
      <c r="AK104" s="54"/>
      <c r="AL104" s="54"/>
      <c r="AM104" s="54"/>
      <c r="AN104" s="67"/>
      <c r="AO104" s="54"/>
      <c r="AP104" s="54"/>
      <c r="AQ104" s="39">
        <f t="shared" si="24"/>
        <v>12</v>
      </c>
      <c r="AR104" s="68"/>
      <c r="AS104" s="68"/>
      <c r="AT104" s="69"/>
      <c r="AU104" s="70"/>
      <c r="AV104" s="71"/>
      <c r="AW104" s="78"/>
      <c r="AX104" s="39">
        <f t="shared" si="25"/>
        <v>12</v>
      </c>
      <c r="AY104" s="44">
        <f t="shared" si="26"/>
        <v>210</v>
      </c>
      <c r="AZ104" s="73"/>
      <c r="BA104" s="74">
        <v>3</v>
      </c>
      <c r="BB104" s="44">
        <f t="shared" si="27"/>
        <v>213</v>
      </c>
      <c r="BC104" s="2" t="s">
        <v>171</v>
      </c>
    </row>
    <row r="105" spans="1:55" ht="12">
      <c r="A105" s="108">
        <v>101</v>
      </c>
      <c r="B105" s="2" t="s">
        <v>172</v>
      </c>
      <c r="C105" s="2" t="s">
        <v>76</v>
      </c>
      <c r="D105" s="53"/>
      <c r="E105" s="53"/>
      <c r="F105" s="53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66"/>
      <c r="AI105" s="54"/>
      <c r="AJ105" s="54"/>
      <c r="AK105" s="54"/>
      <c r="AL105" s="54"/>
      <c r="AM105" s="54"/>
      <c r="AN105" s="67"/>
      <c r="AO105" s="54"/>
      <c r="AP105" s="54"/>
      <c r="AQ105" s="39"/>
      <c r="AR105" s="68"/>
      <c r="AS105" s="68"/>
      <c r="AT105" s="69"/>
      <c r="AU105" s="70"/>
      <c r="AV105" s="71"/>
      <c r="AW105" s="78"/>
      <c r="AX105" s="39"/>
      <c r="AY105" s="44"/>
      <c r="AZ105" s="73"/>
      <c r="BA105" s="74">
        <v>2</v>
      </c>
      <c r="BB105" s="44"/>
      <c r="BC105" s="2" t="s">
        <v>172</v>
      </c>
    </row>
    <row r="106" spans="1:55" ht="12">
      <c r="A106" s="108">
        <v>102</v>
      </c>
      <c r="B106" s="76" t="s">
        <v>173</v>
      </c>
      <c r="C106" s="2" t="s">
        <v>58</v>
      </c>
      <c r="D106" s="53"/>
      <c r="E106" s="53"/>
      <c r="F106" s="53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>
        <v>6</v>
      </c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66"/>
      <c r="AI106" s="54">
        <v>10</v>
      </c>
      <c r="AJ106" s="54"/>
      <c r="AK106" s="54"/>
      <c r="AL106" s="54"/>
      <c r="AM106" s="54"/>
      <c r="AN106" s="67"/>
      <c r="AO106" s="54"/>
      <c r="AP106" s="54"/>
      <c r="AQ106" s="39">
        <f aca="true" t="shared" si="28" ref="AQ106:AQ115">SUM(D106:AP106)</f>
        <v>16</v>
      </c>
      <c r="AR106" s="68"/>
      <c r="AS106" s="68"/>
      <c r="AT106" s="69"/>
      <c r="AU106" s="70">
        <v>11</v>
      </c>
      <c r="AV106" s="71"/>
      <c r="AW106" s="72"/>
      <c r="AX106" s="39">
        <f aca="true" t="shared" si="29" ref="AX106:AX115">SUM(AQ106:AV106)</f>
        <v>27</v>
      </c>
      <c r="AY106" s="44">
        <f aca="true" t="shared" si="30" ref="AY106:AY115">(AQ106*17.5+AS106*17.5+AT106*35+AU106*35+AV106*50)+(AW106)</f>
        <v>665</v>
      </c>
      <c r="AZ106" s="73"/>
      <c r="BA106" s="74">
        <v>7</v>
      </c>
      <c r="BB106" s="44">
        <f aca="true" t="shared" si="31" ref="BB106:BB115">AY106+AZ106+BA106</f>
        <v>672</v>
      </c>
      <c r="BC106" s="76" t="s">
        <v>173</v>
      </c>
    </row>
    <row r="107" spans="1:55" ht="12">
      <c r="A107" s="108">
        <v>103</v>
      </c>
      <c r="B107" s="76" t="s">
        <v>174</v>
      </c>
      <c r="C107" s="52" t="s">
        <v>76</v>
      </c>
      <c r="D107" s="53"/>
      <c r="E107" s="53"/>
      <c r="F107" s="53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66"/>
      <c r="AI107" s="54"/>
      <c r="AJ107" s="54"/>
      <c r="AK107" s="54"/>
      <c r="AL107" s="54"/>
      <c r="AM107" s="54"/>
      <c r="AN107" s="67"/>
      <c r="AO107" s="54"/>
      <c r="AP107" s="54"/>
      <c r="AQ107" s="39">
        <f t="shared" si="28"/>
        <v>0</v>
      </c>
      <c r="AR107" s="68"/>
      <c r="AS107" s="68"/>
      <c r="AT107" s="69"/>
      <c r="AU107" s="70"/>
      <c r="AV107" s="71"/>
      <c r="AW107" s="78"/>
      <c r="AX107" s="39">
        <f t="shared" si="29"/>
        <v>0</v>
      </c>
      <c r="AY107" s="44">
        <f t="shared" si="30"/>
        <v>0</v>
      </c>
      <c r="AZ107" s="73"/>
      <c r="BA107" s="74"/>
      <c r="BB107" s="44">
        <f t="shared" si="31"/>
        <v>0</v>
      </c>
      <c r="BC107" s="76" t="s">
        <v>174</v>
      </c>
    </row>
    <row r="108" spans="1:55" ht="12">
      <c r="A108" s="108">
        <v>104</v>
      </c>
      <c r="B108" s="76" t="s">
        <v>175</v>
      </c>
      <c r="C108" s="52" t="s">
        <v>60</v>
      </c>
      <c r="D108" s="53"/>
      <c r="E108" s="53"/>
      <c r="F108" s="53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>
        <v>2</v>
      </c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66"/>
      <c r="AI108" s="54">
        <v>12</v>
      </c>
      <c r="AJ108" s="54"/>
      <c r="AK108" s="54"/>
      <c r="AL108" s="54"/>
      <c r="AM108" s="54"/>
      <c r="AN108" s="67"/>
      <c r="AO108" s="54"/>
      <c r="AP108" s="54"/>
      <c r="AQ108" s="39">
        <f t="shared" si="28"/>
        <v>14</v>
      </c>
      <c r="AR108" s="68"/>
      <c r="AS108" s="68"/>
      <c r="AT108" s="69"/>
      <c r="AU108" s="70"/>
      <c r="AV108" s="71"/>
      <c r="AW108" s="78"/>
      <c r="AX108" s="39">
        <f t="shared" si="29"/>
        <v>14</v>
      </c>
      <c r="AY108" s="44">
        <f t="shared" si="30"/>
        <v>245</v>
      </c>
      <c r="AZ108" s="73"/>
      <c r="BA108" s="74"/>
      <c r="BB108" s="44">
        <f t="shared" si="31"/>
        <v>245</v>
      </c>
      <c r="BC108" s="76" t="s">
        <v>175</v>
      </c>
    </row>
    <row r="109" spans="1:55" ht="12">
      <c r="A109" s="108">
        <v>105</v>
      </c>
      <c r="B109" s="49" t="s">
        <v>176</v>
      </c>
      <c r="C109" s="52" t="s">
        <v>81</v>
      </c>
      <c r="D109" s="53"/>
      <c r="E109" s="53"/>
      <c r="F109" s="53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>
        <v>4</v>
      </c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66"/>
      <c r="AI109" s="54">
        <v>10</v>
      </c>
      <c r="AJ109" s="54"/>
      <c r="AK109" s="54"/>
      <c r="AL109" s="54"/>
      <c r="AM109" s="54"/>
      <c r="AN109" s="67"/>
      <c r="AO109" s="54"/>
      <c r="AP109" s="54"/>
      <c r="AQ109" s="39">
        <f t="shared" si="28"/>
        <v>14</v>
      </c>
      <c r="AR109" s="68"/>
      <c r="AS109" s="68"/>
      <c r="AT109" s="69"/>
      <c r="AU109" s="70"/>
      <c r="AV109" s="71"/>
      <c r="AW109" s="78"/>
      <c r="AX109" s="39">
        <f t="shared" si="29"/>
        <v>14</v>
      </c>
      <c r="AY109" s="44">
        <f t="shared" si="30"/>
        <v>245</v>
      </c>
      <c r="AZ109" s="73"/>
      <c r="BA109" s="74"/>
      <c r="BB109" s="44">
        <f t="shared" si="31"/>
        <v>245</v>
      </c>
      <c r="BC109" s="49" t="s">
        <v>176</v>
      </c>
    </row>
    <row r="110" spans="1:55" ht="12">
      <c r="A110" s="108">
        <v>106</v>
      </c>
      <c r="B110" s="76" t="s">
        <v>177</v>
      </c>
      <c r="C110" s="75" t="s">
        <v>178</v>
      </c>
      <c r="D110" s="53"/>
      <c r="E110" s="53"/>
      <c r="F110" s="53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>
        <v>2</v>
      </c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66"/>
      <c r="AI110" s="54">
        <v>10</v>
      </c>
      <c r="AJ110" s="54"/>
      <c r="AK110" s="54"/>
      <c r="AL110" s="54"/>
      <c r="AM110" s="54"/>
      <c r="AN110" s="67"/>
      <c r="AO110" s="54"/>
      <c r="AP110" s="54"/>
      <c r="AQ110" s="39">
        <f t="shared" si="28"/>
        <v>12</v>
      </c>
      <c r="AR110" s="68"/>
      <c r="AS110" s="68"/>
      <c r="AT110" s="69"/>
      <c r="AU110" s="70"/>
      <c r="AV110" s="71"/>
      <c r="AW110" s="72"/>
      <c r="AX110" s="39">
        <f t="shared" si="29"/>
        <v>12</v>
      </c>
      <c r="AY110" s="44">
        <f t="shared" si="30"/>
        <v>210</v>
      </c>
      <c r="AZ110" s="73"/>
      <c r="BA110" s="74">
        <v>1</v>
      </c>
      <c r="BB110" s="44">
        <f t="shared" si="31"/>
        <v>211</v>
      </c>
      <c r="BC110" s="76" t="s">
        <v>177</v>
      </c>
    </row>
    <row r="111" spans="1:55" ht="12">
      <c r="A111" s="111"/>
      <c r="B111" s="49"/>
      <c r="C111" s="52"/>
      <c r="D111" s="53"/>
      <c r="E111" s="53"/>
      <c r="F111" s="53"/>
      <c r="G111" s="53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66"/>
      <c r="AI111" s="54"/>
      <c r="AJ111" s="54"/>
      <c r="AK111" s="54"/>
      <c r="AL111" s="54"/>
      <c r="AM111" s="54"/>
      <c r="AN111" s="67"/>
      <c r="AO111" s="54"/>
      <c r="AP111" s="54"/>
      <c r="AQ111" s="39">
        <f t="shared" si="28"/>
        <v>0</v>
      </c>
      <c r="AR111" s="68"/>
      <c r="AS111" s="68"/>
      <c r="AT111" s="69"/>
      <c r="AU111" s="70"/>
      <c r="AV111" s="71"/>
      <c r="AW111" s="78"/>
      <c r="AX111" s="39">
        <f t="shared" si="29"/>
        <v>0</v>
      </c>
      <c r="AY111" s="44">
        <f t="shared" si="30"/>
        <v>0</v>
      </c>
      <c r="AZ111" s="73"/>
      <c r="BA111" s="74"/>
      <c r="BB111" s="44">
        <f t="shared" si="31"/>
        <v>0</v>
      </c>
      <c r="BC111" s="49"/>
    </row>
    <row r="112" spans="1:55" ht="12.75">
      <c r="A112" s="111">
        <v>1</v>
      </c>
      <c r="B112" s="49" t="s">
        <v>179</v>
      </c>
      <c r="C112" s="75" t="s">
        <v>76</v>
      </c>
      <c r="D112" s="53"/>
      <c r="E112" s="53"/>
      <c r="F112" s="53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66"/>
      <c r="AI112" s="54"/>
      <c r="AJ112" s="54"/>
      <c r="AK112" s="54"/>
      <c r="AL112" s="54"/>
      <c r="AM112" s="54"/>
      <c r="AN112" s="67"/>
      <c r="AO112" s="54"/>
      <c r="AP112" s="54"/>
      <c r="AQ112" s="39">
        <f t="shared" si="28"/>
        <v>0</v>
      </c>
      <c r="AR112" s="68"/>
      <c r="AS112" s="68"/>
      <c r="AT112" s="69"/>
      <c r="AU112" s="70">
        <v>4</v>
      </c>
      <c r="AV112" s="71"/>
      <c r="AW112" s="78"/>
      <c r="AX112" s="39">
        <f t="shared" si="29"/>
        <v>4</v>
      </c>
      <c r="AY112" s="44">
        <f t="shared" si="30"/>
        <v>140</v>
      </c>
      <c r="AZ112" s="73"/>
      <c r="BA112" s="74">
        <v>11</v>
      </c>
      <c r="BB112" s="44">
        <f t="shared" si="31"/>
        <v>151</v>
      </c>
      <c r="BC112" s="49" t="s">
        <v>179</v>
      </c>
    </row>
    <row r="113" spans="1:55" ht="12">
      <c r="A113" s="31">
        <v>2</v>
      </c>
      <c r="B113" s="49" t="s">
        <v>180</v>
      </c>
      <c r="C113" s="75"/>
      <c r="D113" s="53"/>
      <c r="E113" s="53"/>
      <c r="F113" s="53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>
        <v>2</v>
      </c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66"/>
      <c r="AI113" s="54"/>
      <c r="AJ113" s="54"/>
      <c r="AK113" s="54"/>
      <c r="AL113" s="54"/>
      <c r="AM113" s="54"/>
      <c r="AN113" s="67"/>
      <c r="AO113" s="54"/>
      <c r="AP113" s="54"/>
      <c r="AQ113" s="39">
        <f t="shared" si="28"/>
        <v>2</v>
      </c>
      <c r="AR113" s="68"/>
      <c r="AS113" s="68"/>
      <c r="AT113" s="69"/>
      <c r="AU113" s="70"/>
      <c r="AV113" s="71"/>
      <c r="AW113" s="78"/>
      <c r="AX113" s="39">
        <f t="shared" si="29"/>
        <v>2</v>
      </c>
      <c r="AY113" s="44">
        <f t="shared" si="30"/>
        <v>35</v>
      </c>
      <c r="AZ113" s="73"/>
      <c r="BA113" s="74">
        <v>7</v>
      </c>
      <c r="BB113" s="44">
        <f t="shared" si="31"/>
        <v>42</v>
      </c>
      <c r="BC113" s="49" t="s">
        <v>180</v>
      </c>
    </row>
    <row r="114" spans="1:55" ht="12" customHeight="1">
      <c r="A114" s="111">
        <v>3</v>
      </c>
      <c r="B114" s="49" t="s">
        <v>181</v>
      </c>
      <c r="C114" s="75" t="s">
        <v>76</v>
      </c>
      <c r="D114" s="53"/>
      <c r="E114" s="53"/>
      <c r="F114" s="53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66"/>
      <c r="AI114" s="54"/>
      <c r="AJ114" s="54"/>
      <c r="AK114" s="54"/>
      <c r="AL114" s="54"/>
      <c r="AM114" s="54"/>
      <c r="AN114" s="67"/>
      <c r="AO114" s="54"/>
      <c r="AP114" s="54"/>
      <c r="AQ114" s="39">
        <f t="shared" si="28"/>
        <v>0</v>
      </c>
      <c r="AR114" s="68"/>
      <c r="AS114" s="68"/>
      <c r="AT114" s="69"/>
      <c r="AU114" s="70">
        <v>12</v>
      </c>
      <c r="AV114" s="71"/>
      <c r="AW114" s="78"/>
      <c r="AX114" s="39">
        <f t="shared" si="29"/>
        <v>12</v>
      </c>
      <c r="AY114" s="44">
        <f t="shared" si="30"/>
        <v>420</v>
      </c>
      <c r="AZ114" s="73"/>
      <c r="BA114" s="74">
        <v>10</v>
      </c>
      <c r="BB114" s="44">
        <f t="shared" si="31"/>
        <v>430</v>
      </c>
      <c r="BC114" s="49" t="s">
        <v>181</v>
      </c>
    </row>
    <row r="115" spans="1:55" ht="12" customHeight="1">
      <c r="A115" s="111"/>
      <c r="B115" s="49"/>
      <c r="C115" s="75"/>
      <c r="D115" s="53"/>
      <c r="E115" s="53"/>
      <c r="F115" s="53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66"/>
      <c r="AI115" s="54"/>
      <c r="AJ115" s="54"/>
      <c r="AK115" s="54"/>
      <c r="AL115" s="54"/>
      <c r="AM115" s="54"/>
      <c r="AN115" s="67"/>
      <c r="AO115" s="54"/>
      <c r="AP115" s="54"/>
      <c r="AQ115" s="39">
        <f t="shared" si="28"/>
        <v>0</v>
      </c>
      <c r="AR115" s="68"/>
      <c r="AS115" s="68"/>
      <c r="AT115" s="69"/>
      <c r="AU115" s="70"/>
      <c r="AV115" s="71"/>
      <c r="AW115" s="78"/>
      <c r="AX115" s="39">
        <f t="shared" si="29"/>
        <v>0</v>
      </c>
      <c r="AY115" s="44">
        <f t="shared" si="30"/>
        <v>0</v>
      </c>
      <c r="AZ115" s="73"/>
      <c r="BA115" s="74"/>
      <c r="BB115" s="44">
        <f t="shared" si="31"/>
        <v>0</v>
      </c>
      <c r="BC115" s="49"/>
    </row>
    <row r="116" spans="1:55" ht="181.5" customHeight="1">
      <c r="A116" s="112" t="s">
        <v>5</v>
      </c>
      <c r="B116" s="113"/>
      <c r="C116" s="107"/>
      <c r="D116" s="18" t="s">
        <v>8</v>
      </c>
      <c r="E116" s="18" t="s">
        <v>9</v>
      </c>
      <c r="F116" s="18" t="s">
        <v>10</v>
      </c>
      <c r="G116" s="19" t="s">
        <v>11</v>
      </c>
      <c r="H116" s="19" t="s">
        <v>12</v>
      </c>
      <c r="I116" s="19" t="s">
        <v>13</v>
      </c>
      <c r="J116" s="19" t="s">
        <v>14</v>
      </c>
      <c r="K116" s="19" t="s">
        <v>15</v>
      </c>
      <c r="L116" s="19" t="s">
        <v>16</v>
      </c>
      <c r="M116" s="19" t="s">
        <v>17</v>
      </c>
      <c r="N116" s="19" t="s">
        <v>18</v>
      </c>
      <c r="O116" s="19" t="s">
        <v>19</v>
      </c>
      <c r="P116" s="19" t="s">
        <v>20</v>
      </c>
      <c r="Q116" s="20" t="s">
        <v>21</v>
      </c>
      <c r="R116" s="19" t="s">
        <v>22</v>
      </c>
      <c r="S116" s="19" t="s">
        <v>23</v>
      </c>
      <c r="T116" s="19" t="s">
        <v>24</v>
      </c>
      <c r="U116" s="19" t="s">
        <v>25</v>
      </c>
      <c r="V116" s="19" t="s">
        <v>26</v>
      </c>
      <c r="W116" s="19" t="s">
        <v>27</v>
      </c>
      <c r="X116" s="19" t="s">
        <v>28</v>
      </c>
      <c r="Y116" s="19" t="s">
        <v>29</v>
      </c>
      <c r="Z116" s="19" t="s">
        <v>30</v>
      </c>
      <c r="AA116" s="19" t="s">
        <v>31</v>
      </c>
      <c r="AB116" s="19" t="s">
        <v>32</v>
      </c>
      <c r="AC116" s="19" t="s">
        <v>33</v>
      </c>
      <c r="AD116" s="19" t="s">
        <v>34</v>
      </c>
      <c r="AE116" s="19" t="s">
        <v>35</v>
      </c>
      <c r="AF116" s="19" t="s">
        <v>36</v>
      </c>
      <c r="AG116" s="19" t="s">
        <v>104</v>
      </c>
      <c r="AH116" s="18" t="s">
        <v>38</v>
      </c>
      <c r="AI116" s="19" t="s">
        <v>39</v>
      </c>
      <c r="AJ116" s="19" t="s">
        <v>40</v>
      </c>
      <c r="AK116" s="19" t="s">
        <v>41</v>
      </c>
      <c r="AL116" s="19" t="s">
        <v>42</v>
      </c>
      <c r="AM116" s="21" t="s">
        <v>43</v>
      </c>
      <c r="AN116" s="22" t="s">
        <v>44</v>
      </c>
      <c r="AO116" s="19" t="s">
        <v>45</v>
      </c>
      <c r="AP116" s="21" t="s">
        <v>105</v>
      </c>
      <c r="AQ116" s="22"/>
      <c r="AR116" s="23"/>
      <c r="AS116" s="24" t="s">
        <v>47</v>
      </c>
      <c r="AT116" s="24" t="s">
        <v>48</v>
      </c>
      <c r="AU116" s="25" t="s">
        <v>49</v>
      </c>
      <c r="AV116" s="24" t="s">
        <v>50</v>
      </c>
      <c r="AW116" s="26" t="s">
        <v>51</v>
      </c>
      <c r="AX116" s="27"/>
      <c r="AY116" s="28"/>
      <c r="AZ116" s="29" t="s">
        <v>54</v>
      </c>
      <c r="BA116" s="30" t="s">
        <v>55</v>
      </c>
      <c r="BB116" s="28"/>
      <c r="BC116" s="14" t="s">
        <v>6</v>
      </c>
    </row>
    <row r="117" spans="1:54" ht="11.25" customHeight="1">
      <c r="A117" s="114" t="s">
        <v>182</v>
      </c>
      <c r="B117" s="114"/>
      <c r="C117" s="115"/>
      <c r="D117" s="116">
        <f>SUM(D3:D115,)</f>
        <v>160</v>
      </c>
      <c r="E117" s="116">
        <f>SUM(E3:E115,)</f>
        <v>290</v>
      </c>
      <c r="F117" s="116">
        <f>SUM(F3:F115,)</f>
        <v>0</v>
      </c>
      <c r="G117" s="116">
        <f>SUM(G3:G115,)</f>
        <v>0</v>
      </c>
      <c r="H117" s="116">
        <f>SUM(H3:H115,)</f>
        <v>0</v>
      </c>
      <c r="I117" s="116">
        <f>SUM(I3:I115,)</f>
        <v>15</v>
      </c>
      <c r="J117" s="116">
        <f>SUM(J3:J115,)</f>
        <v>15</v>
      </c>
      <c r="K117" s="116">
        <f>SUM(K3:K115,)</f>
        <v>10</v>
      </c>
      <c r="L117" s="116">
        <f>SUM(L3:L115,)</f>
        <v>0</v>
      </c>
      <c r="M117" s="116">
        <f>SUM(M3:M115,)</f>
        <v>0</v>
      </c>
      <c r="N117" s="116">
        <f>SUM(N3:N115,)</f>
        <v>0</v>
      </c>
      <c r="O117" s="116">
        <f>SUM(O3:O115,)</f>
        <v>0</v>
      </c>
      <c r="P117" s="116">
        <f>SUM(P3:P115,)</f>
        <v>0</v>
      </c>
      <c r="Q117" s="116">
        <f>SUM(Q3:Q115,)</f>
        <v>3</v>
      </c>
      <c r="R117" s="116">
        <f>SUM(R3:R115,)</f>
        <v>64</v>
      </c>
      <c r="S117" s="116">
        <f>SUM(S3:S115,)</f>
        <v>0</v>
      </c>
      <c r="T117" s="116">
        <f>SUM(T3:T115,)</f>
        <v>0</v>
      </c>
      <c r="U117" s="116">
        <f>SUM(U3:U115,)</f>
        <v>0</v>
      </c>
      <c r="V117" s="116">
        <f>SUM(V3:V115,)</f>
        <v>0</v>
      </c>
      <c r="W117" s="116">
        <f>SUM(W3:W115,)</f>
        <v>0</v>
      </c>
      <c r="X117" s="116">
        <f>SUM(X3:X115,)</f>
        <v>0</v>
      </c>
      <c r="Y117" s="116">
        <f>SUM(Y3:Y115,)</f>
        <v>0</v>
      </c>
      <c r="Z117" s="116">
        <f>SUM(Z3:Z115,)</f>
        <v>0</v>
      </c>
      <c r="AA117" s="116">
        <f>SUM(AA3:AA115,)</f>
        <v>0</v>
      </c>
      <c r="AB117" s="116">
        <f>SUM(AB3:AB115,)</f>
        <v>3</v>
      </c>
      <c r="AC117" s="116">
        <f>SUM(AC3:AC115,)</f>
        <v>0</v>
      </c>
      <c r="AD117" s="116">
        <f>SUM(AD3:AD115,)</f>
        <v>0</v>
      </c>
      <c r="AE117" s="116">
        <f>SUM(AE3:AE115,)</f>
        <v>0</v>
      </c>
      <c r="AF117" s="116">
        <f>SUM(AF3:AF115,)</f>
        <v>0</v>
      </c>
      <c r="AG117" s="116">
        <f>SUM(AG3:AG115,)</f>
        <v>0</v>
      </c>
      <c r="AH117" s="116">
        <f>SUM(AH3:AH115,)</f>
        <v>0</v>
      </c>
      <c r="AI117" s="116">
        <f>SUM(AI3:AI115,)</f>
        <v>464</v>
      </c>
      <c r="AJ117" s="116">
        <f>SUM(AJ3:AJ115,)</f>
        <v>0</v>
      </c>
      <c r="AK117" s="116">
        <f>SUM(AK3:AK115,)</f>
        <v>125</v>
      </c>
      <c r="AL117" s="116">
        <f>SUM(AL3:AL115,)</f>
        <v>0</v>
      </c>
      <c r="AM117" s="116">
        <f>SUM(AM3:AM115,)</f>
        <v>5</v>
      </c>
      <c r="AN117" s="116">
        <f>SUM(AN3:AN115,)</f>
        <v>0</v>
      </c>
      <c r="AO117" s="116">
        <f>SUM(AO3:AO115,)</f>
        <v>0</v>
      </c>
      <c r="AP117" s="116">
        <f>SUM(AP3:AP115,)</f>
        <v>0</v>
      </c>
      <c r="AQ117" s="116">
        <f>SUM(AQ3:AQ115,)</f>
        <v>1154</v>
      </c>
      <c r="AR117" s="116">
        <f>SUM(AR3:AR73,AR75:AR116,)</f>
        <v>0</v>
      </c>
      <c r="AS117" s="116">
        <f>SUM(AS3:AS73,AS75:AS116,)</f>
        <v>0</v>
      </c>
      <c r="AT117" s="116"/>
      <c r="AU117" s="116">
        <f>SUM(AU3:AU79,AU81:AU115)</f>
        <v>88</v>
      </c>
      <c r="AV117" s="116">
        <f>SUM(AV3:AV79,AV81:AV115)</f>
        <v>25</v>
      </c>
      <c r="AW117" s="116">
        <f>SUM(AW3:AW79,AW81:AW115)</f>
        <v>4602.5</v>
      </c>
      <c r="AX117" s="116">
        <f>SUM(AX3:AX79,AX81:AX115)</f>
        <v>1245</v>
      </c>
      <c r="AY117" s="116">
        <f>SUM(AY3:AY79,AY81:AY115)</f>
        <v>29127.5</v>
      </c>
      <c r="AZ117" s="116">
        <f>SUM(AZ3:AZ79,AZ81:AZ115)</f>
        <v>0</v>
      </c>
      <c r="BA117" s="116">
        <f>SUM(BA3:BA79,BA81:BA115)</f>
        <v>121</v>
      </c>
      <c r="BB117" s="116">
        <f>SUM(BB3:BB79,BB81:BB115)</f>
        <v>29238.5</v>
      </c>
    </row>
    <row r="118" spans="1:55" ht="12.75">
      <c r="A118" s="117" t="s">
        <v>183</v>
      </c>
      <c r="B118" s="117"/>
      <c r="C118" s="118"/>
      <c r="D118" s="116">
        <v>160</v>
      </c>
      <c r="E118" s="116">
        <v>290</v>
      </c>
      <c r="F118" s="116"/>
      <c r="G118" s="119"/>
      <c r="H118" s="119"/>
      <c r="I118" s="119">
        <v>15</v>
      </c>
      <c r="J118" s="119">
        <v>15</v>
      </c>
      <c r="K118" s="119">
        <v>10</v>
      </c>
      <c r="L118" s="119"/>
      <c r="M118" s="119"/>
      <c r="N118" s="119"/>
      <c r="O118" s="119"/>
      <c r="P118" s="119"/>
      <c r="Q118" s="120">
        <v>3</v>
      </c>
      <c r="R118" s="120">
        <v>64</v>
      </c>
      <c r="S118" s="120"/>
      <c r="T118" s="119"/>
      <c r="U118" s="119"/>
      <c r="V118" s="119"/>
      <c r="W118" s="119"/>
      <c r="X118" s="119"/>
      <c r="Y118" s="119"/>
      <c r="Z118" s="119"/>
      <c r="AA118" s="119"/>
      <c r="AB118" s="119">
        <v>3</v>
      </c>
      <c r="AC118" s="119"/>
      <c r="AD118" s="119"/>
      <c r="AE118" s="119"/>
      <c r="AF118" s="119"/>
      <c r="AG118" s="120"/>
      <c r="AH118" s="121"/>
      <c r="AI118" s="119">
        <v>464</v>
      </c>
      <c r="AJ118" s="119"/>
      <c r="AK118" s="119">
        <v>125</v>
      </c>
      <c r="AL118" s="119"/>
      <c r="AM118" s="119">
        <v>5</v>
      </c>
      <c r="AN118" s="120"/>
      <c r="AO118" s="119"/>
      <c r="AP118" s="119"/>
      <c r="AQ118" s="120">
        <f>SUM(D118:AP118)</f>
        <v>1154</v>
      </c>
      <c r="AR118" s="122"/>
      <c r="AS118" s="123">
        <v>9992.5</v>
      </c>
      <c r="AT118" s="124">
        <v>1365</v>
      </c>
      <c r="AU118" s="125">
        <v>5845</v>
      </c>
      <c r="AV118" s="126"/>
      <c r="AW118" s="116">
        <v>4602.5</v>
      </c>
      <c r="AX118" s="127">
        <f>AQ118*17.5</f>
        <v>20195</v>
      </c>
      <c r="AY118" s="128">
        <f aca="true" t="shared" si="32" ref="AY118:AY119">SUM(AR118+AS118+AT118+AU118+AV118+AW118+AX118)</f>
        <v>42000</v>
      </c>
      <c r="AZ118" s="129"/>
      <c r="BA118" s="130"/>
      <c r="BB118" s="44">
        <f aca="true" t="shared" si="33" ref="BB118:BB119">AY118+AZ118+BA118</f>
        <v>42000</v>
      </c>
      <c r="BC118" s="131"/>
    </row>
    <row r="119" spans="1:55" s="134" customFormat="1" ht="12">
      <c r="A119" s="132"/>
      <c r="B119" s="132" t="s">
        <v>184</v>
      </c>
      <c r="C119" s="132"/>
      <c r="D119" s="127">
        <f>D117*17.5</f>
        <v>2800</v>
      </c>
      <c r="E119" s="127">
        <f>E117*17.5</f>
        <v>5075</v>
      </c>
      <c r="F119" s="127">
        <f>F117*17.5</f>
        <v>0</v>
      </c>
      <c r="G119" s="127">
        <f>G117*17.5</f>
        <v>0</v>
      </c>
      <c r="H119" s="127">
        <f>H117*17.5</f>
        <v>0</v>
      </c>
      <c r="I119" s="127">
        <f>I117*17.5</f>
        <v>262.5</v>
      </c>
      <c r="J119" s="127">
        <f>J117*17.5</f>
        <v>262.5</v>
      </c>
      <c r="K119" s="127">
        <f>K117*17.5</f>
        <v>175</v>
      </c>
      <c r="L119" s="127">
        <f>L117*17.5</f>
        <v>0</v>
      </c>
      <c r="M119" s="127">
        <f>M117*17.5</f>
        <v>0</v>
      </c>
      <c r="N119" s="127">
        <f>N117*17.5</f>
        <v>0</v>
      </c>
      <c r="O119" s="127">
        <f>O117*17.5</f>
        <v>0</v>
      </c>
      <c r="P119" s="127">
        <f>P117*17.5</f>
        <v>0</v>
      </c>
      <c r="Q119" s="127">
        <f>Q117*17.5</f>
        <v>52.5</v>
      </c>
      <c r="R119" s="127">
        <f>R117*17.5</f>
        <v>1120</v>
      </c>
      <c r="S119" s="127">
        <f>S117*17.5</f>
        <v>0</v>
      </c>
      <c r="T119" s="127">
        <f>T117*17.5</f>
        <v>0</v>
      </c>
      <c r="U119" s="127">
        <f>U117*17.5</f>
        <v>0</v>
      </c>
      <c r="V119" s="127">
        <f>V117*17.5</f>
        <v>0</v>
      </c>
      <c r="W119" s="127">
        <f>W117*17.5</f>
        <v>0</v>
      </c>
      <c r="X119" s="127">
        <f>X117*17.5</f>
        <v>0</v>
      </c>
      <c r="Y119" s="127">
        <f>Y117*17.5</f>
        <v>0</v>
      </c>
      <c r="Z119" s="127">
        <f>Z117*17.5</f>
        <v>0</v>
      </c>
      <c r="AA119" s="127">
        <f>AA117*17.5</f>
        <v>0</v>
      </c>
      <c r="AB119" s="127">
        <f>AB117*17.5</f>
        <v>52.5</v>
      </c>
      <c r="AC119" s="127">
        <f>AC117*17.5</f>
        <v>0</v>
      </c>
      <c r="AD119" s="127">
        <f>AD117*17.5</f>
        <v>0</v>
      </c>
      <c r="AE119" s="127">
        <f>AE117*17.5</f>
        <v>0</v>
      </c>
      <c r="AF119" s="127">
        <f>AF117*17.5</f>
        <v>0</v>
      </c>
      <c r="AG119" s="127">
        <f>AG117*17.5</f>
        <v>0</v>
      </c>
      <c r="AH119" s="127">
        <f>AH117*17.5</f>
        <v>0</v>
      </c>
      <c r="AI119" s="127">
        <f>AI117*17.5</f>
        <v>8120</v>
      </c>
      <c r="AJ119" s="127">
        <f>AJ117*17.5</f>
        <v>0</v>
      </c>
      <c r="AK119" s="127">
        <f>AK117*17.5</f>
        <v>2187.5</v>
      </c>
      <c r="AL119" s="127">
        <f>AL117*17.5</f>
        <v>0</v>
      </c>
      <c r="AM119" s="127">
        <f>AM117*17.5</f>
        <v>87.5</v>
      </c>
      <c r="AN119" s="127">
        <f>AN117*17.5</f>
        <v>0</v>
      </c>
      <c r="AO119" s="127">
        <f>AO117*17.5</f>
        <v>0</v>
      </c>
      <c r="AP119" s="127">
        <f>AP117*17.5</f>
        <v>0</v>
      </c>
      <c r="AQ119" s="127">
        <f>AQ117*17.5</f>
        <v>20195</v>
      </c>
      <c r="AR119" s="127"/>
      <c r="AS119" s="127">
        <f>AS117*17.5</f>
        <v>0</v>
      </c>
      <c r="AT119" s="127">
        <f>AT117*35</f>
        <v>0</v>
      </c>
      <c r="AU119" s="127">
        <f>AU117*35</f>
        <v>3080</v>
      </c>
      <c r="AV119" s="127">
        <f>AV117*50</f>
        <v>1250</v>
      </c>
      <c r="AW119" s="127">
        <f>AW117</f>
        <v>4602.5</v>
      </c>
      <c r="AX119" s="127">
        <f>AQ117*17.5</f>
        <v>20195</v>
      </c>
      <c r="AY119" s="128">
        <f t="shared" si="32"/>
        <v>29127.5</v>
      </c>
      <c r="AZ119" s="116">
        <f>SUM(AZ3:AZ73,AZ75:AZ116,)</f>
        <v>0</v>
      </c>
      <c r="BA119" s="116">
        <f>SUM(BA3:BA73,BA75:BA116,)</f>
        <v>121</v>
      </c>
      <c r="BB119" s="44">
        <f t="shared" si="33"/>
        <v>29248.5</v>
      </c>
      <c r="BC119" s="133"/>
    </row>
    <row r="120" spans="4:55" ht="12.75" customHeight="1"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AS120" s="127"/>
      <c r="AT120" s="127"/>
      <c r="AV120" s="4"/>
      <c r="AX120" s="136"/>
      <c r="AY120" s="137"/>
      <c r="BB120" s="137"/>
      <c r="BC120" s="131"/>
    </row>
    <row r="121" spans="1:2" ht="12.75" customHeight="1">
      <c r="A121" s="138" t="s">
        <v>185</v>
      </c>
      <c r="B121" s="138"/>
    </row>
    <row r="122" spans="1:2" ht="12">
      <c r="A122" s="138" t="s">
        <v>186</v>
      </c>
      <c r="B122" s="138"/>
    </row>
    <row r="123" ht="12.75">
      <c r="BC123" s="139"/>
    </row>
    <row r="124" spans="1:55" ht="14.25" customHeight="1">
      <c r="A124" s="140"/>
      <c r="B124" s="141" t="s">
        <v>0</v>
      </c>
      <c r="C124" s="141"/>
      <c r="D124" s="142"/>
      <c r="BC124" s="139"/>
    </row>
    <row r="125" spans="1:55" ht="12">
      <c r="A125" s="143"/>
      <c r="B125" s="144" t="s">
        <v>187</v>
      </c>
      <c r="C125" s="144"/>
      <c r="D125" s="145"/>
      <c r="BC125" s="139"/>
    </row>
    <row r="126" spans="1:55" ht="14.25">
      <c r="A126" s="143"/>
      <c r="B126" s="144"/>
      <c r="C126" s="144"/>
      <c r="D126" s="145"/>
      <c r="BC126" s="139"/>
    </row>
    <row r="127" spans="1:55" ht="12">
      <c r="A127" s="143"/>
      <c r="B127" s="146"/>
      <c r="C127" s="147"/>
      <c r="D127" s="148"/>
      <c r="E127" s="149"/>
      <c r="F127" s="149"/>
      <c r="BC127" s="139"/>
    </row>
    <row r="128" spans="1:55" ht="12">
      <c r="A128" s="143"/>
      <c r="B128" s="146"/>
      <c r="C128" s="147"/>
      <c r="D128" s="148"/>
      <c r="E128" s="149"/>
      <c r="F128" s="149"/>
      <c r="BC128" s="149"/>
    </row>
    <row r="129" spans="1:55" ht="12">
      <c r="A129" s="143"/>
      <c r="B129" s="150"/>
      <c r="C129" s="147"/>
      <c r="D129" s="148"/>
      <c r="E129" s="149"/>
      <c r="F129" s="149"/>
      <c r="BC129" s="149"/>
    </row>
    <row r="130" spans="1:55" ht="12">
      <c r="A130" s="143"/>
      <c r="B130" s="150"/>
      <c r="C130" s="147"/>
      <c r="D130" s="148"/>
      <c r="E130" s="149"/>
      <c r="F130" s="149"/>
      <c r="BC130" s="149"/>
    </row>
    <row r="131" spans="1:55" ht="12">
      <c r="A131" s="143"/>
      <c r="B131" s="150"/>
      <c r="C131" s="147"/>
      <c r="D131" s="148"/>
      <c r="E131" s="149"/>
      <c r="F131" s="149"/>
      <c r="BC131" s="139"/>
    </row>
    <row r="132" spans="1:55" ht="12">
      <c r="A132" s="143"/>
      <c r="B132" s="151"/>
      <c r="C132" s="144"/>
      <c r="D132" s="145"/>
      <c r="BC132" s="152"/>
    </row>
    <row r="133" spans="1:55" ht="12">
      <c r="A133" s="143"/>
      <c r="B133" s="151"/>
      <c r="C133" s="144"/>
      <c r="D133" s="145"/>
      <c r="BC133" s="152"/>
    </row>
    <row r="134" spans="1:55" ht="12">
      <c r="A134" s="143"/>
      <c r="B134" s="151"/>
      <c r="C134" s="144"/>
      <c r="D134" s="145"/>
      <c r="BC134" s="152"/>
    </row>
    <row r="135" spans="1:55" ht="12">
      <c r="A135" s="143"/>
      <c r="B135" s="151"/>
      <c r="C135" s="144"/>
      <c r="D135" s="145"/>
      <c r="BC135" s="152"/>
    </row>
    <row r="136" spans="1:55" ht="12">
      <c r="A136" s="143"/>
      <c r="B136" s="138" t="s">
        <v>188</v>
      </c>
      <c r="C136" s="153">
        <f>SUM(C127:C135)</f>
        <v>0</v>
      </c>
      <c r="D136" s="145"/>
      <c r="BC136" s="139"/>
    </row>
    <row r="137" spans="1:55" ht="12">
      <c r="A137" s="143"/>
      <c r="B137" s="138" t="s">
        <v>189</v>
      </c>
      <c r="C137" s="153"/>
      <c r="D137" s="145"/>
      <c r="BC137" s="139"/>
    </row>
    <row r="138" spans="1:4" ht="12">
      <c r="A138" s="143"/>
      <c r="B138" s="154" t="s">
        <v>190</v>
      </c>
      <c r="C138" s="153">
        <f>SUM(C136+C137)</f>
        <v>0</v>
      </c>
      <c r="D138" s="145">
        <f>C138*50</f>
        <v>0</v>
      </c>
    </row>
    <row r="139" spans="1:4" ht="12">
      <c r="A139" s="143"/>
      <c r="B139" s="154" t="s">
        <v>191</v>
      </c>
      <c r="C139" s="153"/>
      <c r="D139" s="145">
        <f>C139*35</f>
        <v>0</v>
      </c>
    </row>
    <row r="140" spans="1:4" ht="12.75">
      <c r="A140" s="155"/>
      <c r="B140" s="118" t="s">
        <v>192</v>
      </c>
      <c r="C140" s="156"/>
      <c r="D140" s="157">
        <f>SUM(D138:D139)</f>
        <v>0</v>
      </c>
    </row>
  </sheetData>
  <sheetProtection selectLockedCells="1" selectUnlockedCells="1"/>
  <autoFilter ref="A2:BG122"/>
  <mergeCells count="8">
    <mergeCell ref="C1:AQ1"/>
    <mergeCell ref="AR1:AV1"/>
    <mergeCell ref="A117:B117"/>
    <mergeCell ref="A118:B118"/>
    <mergeCell ref="D120:T120"/>
    <mergeCell ref="A121:B121"/>
    <mergeCell ref="A122:B122"/>
    <mergeCell ref="B125:C126"/>
  </mergeCells>
  <printOptions gridLines="1"/>
  <pageMargins left="0" right="0" top="0" bottom="0" header="0.5118055555555555" footer="0.5118055555555555"/>
  <pageSetup horizontalDpi="300" verticalDpi="300" orientation="landscape" paperSize="9" scale="46"/>
  <rowBreaks count="3" manualBreakCount="3">
    <brk id="42" max="255" man="1"/>
    <brk id="79" max="255" man="1"/>
    <brk id="1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135"/>
  <sheetViews>
    <sheetView workbookViewId="0" topLeftCell="AR104">
      <selection activeCell="E8" sqref="E8"/>
    </sheetView>
  </sheetViews>
  <sheetFormatPr defaultColWidth="9.140625" defaultRowHeight="12.75"/>
  <cols>
    <col min="1" max="1" width="3.57421875" style="1" customWidth="1"/>
    <col min="2" max="2" width="16.7109375" style="2" customWidth="1"/>
    <col min="3" max="3" width="5.00390625" style="2" customWidth="1"/>
    <col min="4" max="4" width="5.8515625" style="3" customWidth="1"/>
    <col min="5" max="5" width="6.7109375" style="3" customWidth="1"/>
    <col min="6" max="6" width="4.00390625" style="3" customWidth="1"/>
    <col min="7" max="7" width="3.28125" style="4" customWidth="1"/>
    <col min="8" max="8" width="3.7109375" style="4" customWidth="1"/>
    <col min="9" max="9" width="3.28125" style="4" customWidth="1"/>
    <col min="10" max="10" width="3.7109375" style="4" customWidth="1"/>
    <col min="11" max="11" width="3.8515625" style="4" customWidth="1"/>
    <col min="12" max="12" width="3.57421875" style="4" customWidth="1"/>
    <col min="13" max="13" width="3.421875" style="4" customWidth="1"/>
    <col min="14" max="15" width="3.28125" style="4" customWidth="1"/>
    <col min="16" max="16" width="4.140625" style="4" customWidth="1"/>
    <col min="17" max="17" width="2.57421875" style="4" customWidth="1"/>
    <col min="18" max="18" width="4.28125" style="4" customWidth="1"/>
    <col min="19" max="19" width="4.421875" style="4" customWidth="1"/>
    <col min="20" max="20" width="3.28125" style="4" customWidth="1"/>
    <col min="21" max="23" width="3.421875" style="4" customWidth="1"/>
    <col min="24" max="24" width="3.8515625" style="4" customWidth="1"/>
    <col min="25" max="25" width="3.57421875" style="4" customWidth="1"/>
    <col min="26" max="26" width="3.7109375" style="4" customWidth="1"/>
    <col min="27" max="27" width="3.57421875" style="4" customWidth="1"/>
    <col min="28" max="28" width="3.00390625" style="4" customWidth="1"/>
    <col min="29" max="29" width="3.57421875" style="4" customWidth="1"/>
    <col min="30" max="30" width="3.140625" style="4" customWidth="1"/>
    <col min="31" max="31" width="3.421875" style="4" customWidth="1"/>
    <col min="32" max="32" width="2.7109375" style="4" customWidth="1"/>
    <col min="33" max="33" width="5.00390625" style="4" customWidth="1"/>
    <col min="34" max="34" width="4.421875" style="4" customWidth="1"/>
    <col min="35" max="35" width="3.7109375" style="3" customWidth="1"/>
    <col min="36" max="36" width="6.00390625" style="4" customWidth="1"/>
    <col min="37" max="37" width="5.00390625" style="4" customWidth="1"/>
    <col min="38" max="38" width="3.00390625" style="4" customWidth="1"/>
    <col min="39" max="39" width="5.140625" style="4" customWidth="1"/>
    <col min="40" max="40" width="3.8515625" style="4" customWidth="1"/>
    <col min="41" max="41" width="3.28125" style="4" customWidth="1"/>
    <col min="42" max="42" width="3.8515625" style="4" customWidth="1"/>
    <col min="43" max="43" width="4.421875" style="4" customWidth="1"/>
    <col min="44" max="44" width="3.140625" style="4" customWidth="1"/>
    <col min="45" max="45" width="4.7109375" style="4" customWidth="1"/>
    <col min="46" max="46" width="3.7109375" style="4" customWidth="1"/>
    <col min="47" max="47" width="6.8515625" style="4" customWidth="1"/>
    <col min="48" max="48" width="4.140625" style="4" customWidth="1"/>
    <col min="49" max="49" width="6.140625" style="4" customWidth="1"/>
    <col min="50" max="50" width="7.421875" style="4" customWidth="1"/>
    <col min="51" max="51" width="6.140625" style="4" customWidth="1"/>
    <col min="52" max="52" width="5.28125" style="3" customWidth="1"/>
    <col min="53" max="53" width="8.8515625" style="5" customWidth="1"/>
    <col min="54" max="54" width="11.421875" style="3" customWidth="1"/>
    <col min="55" max="55" width="11.421875" style="6" customWidth="1"/>
    <col min="56" max="56" width="10.421875" style="3" customWidth="1"/>
    <col min="57" max="57" width="9.57421875" style="3" customWidth="1"/>
    <col min="58" max="58" width="11.421875" style="6" customWidth="1"/>
    <col min="59" max="59" width="18.00390625" style="2" customWidth="1"/>
    <col min="60" max="16384" width="9.140625" style="2" customWidth="1"/>
  </cols>
  <sheetData>
    <row r="1" spans="1:59" ht="14.25" customHeight="1">
      <c r="A1" s="7" t="s">
        <v>0</v>
      </c>
      <c r="B1" s="8" t="s">
        <v>195</v>
      </c>
      <c r="C1" s="9" t="s">
        <v>196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10" t="s">
        <v>3</v>
      </c>
      <c r="AW1" s="10"/>
      <c r="AX1" s="10"/>
      <c r="AY1" s="10"/>
      <c r="AZ1" s="10"/>
      <c r="BA1" s="11"/>
      <c r="BB1" s="12"/>
      <c r="BC1" s="13"/>
      <c r="BD1" s="12"/>
      <c r="BE1" s="12"/>
      <c r="BF1" s="13"/>
      <c r="BG1" s="14" t="s">
        <v>4</v>
      </c>
    </row>
    <row r="2" spans="1:59" ht="183" customHeight="1">
      <c r="A2" s="15" t="s">
        <v>5</v>
      </c>
      <c r="B2" s="16" t="s">
        <v>6</v>
      </c>
      <c r="C2" s="17" t="s">
        <v>7</v>
      </c>
      <c r="D2" s="18" t="s">
        <v>8</v>
      </c>
      <c r="E2" s="18" t="s">
        <v>9</v>
      </c>
      <c r="F2" s="18" t="s">
        <v>10</v>
      </c>
      <c r="G2" s="19" t="s">
        <v>11</v>
      </c>
      <c r="H2" s="19" t="s">
        <v>12</v>
      </c>
      <c r="I2" s="19" t="s">
        <v>13</v>
      </c>
      <c r="J2" s="19" t="s">
        <v>14</v>
      </c>
      <c r="K2" s="19" t="s">
        <v>15</v>
      </c>
      <c r="L2" s="19" t="s">
        <v>16</v>
      </c>
      <c r="M2" s="19" t="s">
        <v>17</v>
      </c>
      <c r="N2" s="19" t="s">
        <v>197</v>
      </c>
      <c r="O2" s="19" t="s">
        <v>18</v>
      </c>
      <c r="P2" s="19" t="s">
        <v>19</v>
      </c>
      <c r="Q2" s="19" t="s">
        <v>20</v>
      </c>
      <c r="R2" s="20" t="s">
        <v>21</v>
      </c>
      <c r="S2" s="19" t="s">
        <v>22</v>
      </c>
      <c r="T2" s="19" t="s">
        <v>23</v>
      </c>
      <c r="U2" s="19" t="s">
        <v>24</v>
      </c>
      <c r="V2" s="19" t="s">
        <v>25</v>
      </c>
      <c r="W2" s="19" t="s">
        <v>26</v>
      </c>
      <c r="X2" s="19" t="s">
        <v>27</v>
      </c>
      <c r="Y2" s="19" t="s">
        <v>28</v>
      </c>
      <c r="Z2" s="19" t="s">
        <v>29</v>
      </c>
      <c r="AA2" s="19" t="s">
        <v>30</v>
      </c>
      <c r="AB2" s="19" t="s">
        <v>31</v>
      </c>
      <c r="AC2" s="19" t="s">
        <v>32</v>
      </c>
      <c r="AD2" s="19" t="s">
        <v>33</v>
      </c>
      <c r="AE2" s="19" t="s">
        <v>34</v>
      </c>
      <c r="AF2" s="19" t="s">
        <v>35</v>
      </c>
      <c r="AG2" s="19" t="s">
        <v>36</v>
      </c>
      <c r="AH2" s="19" t="s">
        <v>37</v>
      </c>
      <c r="AI2" s="18" t="s">
        <v>38</v>
      </c>
      <c r="AJ2" s="19" t="s">
        <v>39</v>
      </c>
      <c r="AK2" s="19" t="s">
        <v>198</v>
      </c>
      <c r="AL2" s="19" t="s">
        <v>40</v>
      </c>
      <c r="AM2" s="19" t="s">
        <v>41</v>
      </c>
      <c r="AN2" s="19" t="s">
        <v>42</v>
      </c>
      <c r="AO2" s="21"/>
      <c r="AP2" s="22" t="s">
        <v>44</v>
      </c>
      <c r="AQ2" s="19" t="s">
        <v>199</v>
      </c>
      <c r="AR2" s="19" t="s">
        <v>200</v>
      </c>
      <c r="AS2" s="19" t="s">
        <v>45</v>
      </c>
      <c r="AT2" s="21"/>
      <c r="AU2" s="22" t="s">
        <v>46</v>
      </c>
      <c r="AV2" s="23" t="s">
        <v>201</v>
      </c>
      <c r="AW2" s="24" t="s">
        <v>47</v>
      </c>
      <c r="AX2" s="24" t="s">
        <v>48</v>
      </c>
      <c r="AY2" s="25" t="s">
        <v>49</v>
      </c>
      <c r="AZ2" s="24" t="s">
        <v>50</v>
      </c>
      <c r="BA2" s="26" t="s">
        <v>51</v>
      </c>
      <c r="BB2" s="27" t="s">
        <v>52</v>
      </c>
      <c r="BC2" s="28" t="s">
        <v>53</v>
      </c>
      <c r="BD2" s="29" t="s">
        <v>54</v>
      </c>
      <c r="BE2" s="30" t="s">
        <v>55</v>
      </c>
      <c r="BF2" s="28" t="s">
        <v>56</v>
      </c>
      <c r="BG2" s="14" t="s">
        <v>6</v>
      </c>
    </row>
    <row r="3" spans="1:59" s="47" customFormat="1" ht="12">
      <c r="A3" s="31">
        <v>1</v>
      </c>
      <c r="B3" s="32" t="s">
        <v>202</v>
      </c>
      <c r="C3" s="33"/>
      <c r="D3" s="34"/>
      <c r="E3" s="34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4"/>
      <c r="AJ3" s="36"/>
      <c r="AK3" s="36"/>
      <c r="AL3" s="35"/>
      <c r="AM3" s="35"/>
      <c r="AN3" s="36"/>
      <c r="AO3" s="37"/>
      <c r="AP3" s="38"/>
      <c r="AQ3" s="35"/>
      <c r="AR3" s="35"/>
      <c r="AS3" s="35"/>
      <c r="AT3" s="37"/>
      <c r="AU3" s="39"/>
      <c r="AV3" s="40"/>
      <c r="AW3" s="40"/>
      <c r="AX3" s="41"/>
      <c r="AY3" s="42"/>
      <c r="AZ3" s="42"/>
      <c r="BA3" s="43"/>
      <c r="BB3" s="39"/>
      <c r="BC3" s="44"/>
      <c r="BD3" s="45"/>
      <c r="BE3" s="46"/>
      <c r="BF3" s="44"/>
      <c r="BG3" s="32" t="s">
        <v>202</v>
      </c>
    </row>
    <row r="4" spans="1:59" s="47" customFormat="1" ht="12">
      <c r="A4" s="48">
        <v>2</v>
      </c>
      <c r="B4" s="49" t="s">
        <v>203</v>
      </c>
      <c r="C4" s="33"/>
      <c r="D4" s="34"/>
      <c r="E4" s="34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4"/>
      <c r="AJ4" s="36"/>
      <c r="AK4" s="36"/>
      <c r="AL4" s="35"/>
      <c r="AM4" s="35"/>
      <c r="AN4" s="36"/>
      <c r="AO4" s="50"/>
      <c r="AP4" s="51"/>
      <c r="AQ4" s="35"/>
      <c r="AR4" s="35"/>
      <c r="AS4" s="35"/>
      <c r="AT4" s="50"/>
      <c r="AU4" s="39"/>
      <c r="AV4" s="40"/>
      <c r="AW4" s="40"/>
      <c r="AX4" s="41"/>
      <c r="AY4" s="42"/>
      <c r="AZ4" s="42"/>
      <c r="BA4" s="43"/>
      <c r="BB4" s="39"/>
      <c r="BC4" s="44"/>
      <c r="BD4" s="45"/>
      <c r="BE4" s="46">
        <v>26.89</v>
      </c>
      <c r="BF4" s="44">
        <f>+BA4+BC4+BD4+BE4</f>
        <v>26.89</v>
      </c>
      <c r="BG4" s="49" t="s">
        <v>203</v>
      </c>
    </row>
    <row r="5" spans="1:59" s="47" customFormat="1" ht="12">
      <c r="A5" s="31">
        <v>3</v>
      </c>
      <c r="B5" s="49" t="s">
        <v>204</v>
      </c>
      <c r="C5" s="33"/>
      <c r="D5" s="34"/>
      <c r="E5" s="34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4"/>
      <c r="AJ5" s="36"/>
      <c r="AK5" s="36"/>
      <c r="AL5" s="35"/>
      <c r="AM5" s="35"/>
      <c r="AN5" s="36"/>
      <c r="AO5" s="50"/>
      <c r="AP5" s="51"/>
      <c r="AQ5" s="35"/>
      <c r="AR5" s="35"/>
      <c r="AS5" s="35"/>
      <c r="AT5" s="50"/>
      <c r="AU5" s="39"/>
      <c r="AV5" s="40"/>
      <c r="AW5" s="40"/>
      <c r="AX5" s="41"/>
      <c r="AY5" s="42"/>
      <c r="AZ5" s="42"/>
      <c r="BA5" s="43"/>
      <c r="BB5" s="39"/>
      <c r="BC5" s="44"/>
      <c r="BD5" s="45"/>
      <c r="BE5" s="46"/>
      <c r="BF5" s="44"/>
      <c r="BG5" s="49" t="s">
        <v>204</v>
      </c>
    </row>
    <row r="6" spans="1:59" s="47" customFormat="1" ht="12">
      <c r="A6" s="48">
        <v>4</v>
      </c>
      <c r="B6" s="49" t="s">
        <v>205</v>
      </c>
      <c r="C6" s="33"/>
      <c r="D6" s="34"/>
      <c r="E6" s="34"/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4"/>
      <c r="AJ6" s="36"/>
      <c r="AK6" s="36"/>
      <c r="AL6" s="35"/>
      <c r="AM6" s="35"/>
      <c r="AN6" s="36"/>
      <c r="AO6" s="50"/>
      <c r="AP6" s="51"/>
      <c r="AQ6" s="35"/>
      <c r="AR6" s="35"/>
      <c r="AS6" s="35"/>
      <c r="AT6" s="50"/>
      <c r="AU6" s="39"/>
      <c r="AV6" s="40"/>
      <c r="AW6" s="40"/>
      <c r="AX6" s="41"/>
      <c r="AY6" s="42"/>
      <c r="AZ6" s="42"/>
      <c r="BA6" s="43"/>
      <c r="BB6" s="39"/>
      <c r="BC6" s="44"/>
      <c r="BD6" s="45"/>
      <c r="BE6" s="46"/>
      <c r="BF6" s="44"/>
      <c r="BG6" s="49" t="s">
        <v>205</v>
      </c>
    </row>
    <row r="7" spans="1:59" s="47" customFormat="1" ht="12">
      <c r="A7" s="31">
        <v>5</v>
      </c>
      <c r="B7" s="49" t="s">
        <v>206</v>
      </c>
      <c r="C7" s="33"/>
      <c r="D7" s="34"/>
      <c r="E7" s="34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4"/>
      <c r="AJ7" s="36"/>
      <c r="AK7" s="36"/>
      <c r="AL7" s="35"/>
      <c r="AM7" s="35"/>
      <c r="AN7" s="36"/>
      <c r="AO7" s="50"/>
      <c r="AP7" s="51"/>
      <c r="AQ7" s="35"/>
      <c r="AR7" s="35"/>
      <c r="AS7" s="35"/>
      <c r="AT7" s="50"/>
      <c r="AU7" s="39"/>
      <c r="AV7" s="40"/>
      <c r="AW7" s="40"/>
      <c r="AX7" s="41"/>
      <c r="AY7" s="42"/>
      <c r="AZ7" s="42"/>
      <c r="BA7" s="43"/>
      <c r="BB7" s="39"/>
      <c r="BC7" s="44"/>
      <c r="BD7" s="45"/>
      <c r="BE7" s="46"/>
      <c r="BF7" s="44"/>
      <c r="BG7" s="49" t="s">
        <v>206</v>
      </c>
    </row>
    <row r="8" spans="1:59" ht="12">
      <c r="A8" s="48">
        <v>6</v>
      </c>
      <c r="B8" s="49" t="s">
        <v>66</v>
      </c>
      <c r="C8" s="52" t="s">
        <v>58</v>
      </c>
      <c r="D8" s="53">
        <v>83</v>
      </c>
      <c r="E8" s="53"/>
      <c r="F8" s="53"/>
      <c r="G8" s="54">
        <v>6</v>
      </c>
      <c r="H8" s="54"/>
      <c r="I8" s="54"/>
      <c r="J8" s="54"/>
      <c r="K8" s="54"/>
      <c r="L8" s="54"/>
      <c r="M8" s="54"/>
      <c r="N8" s="54"/>
      <c r="O8" s="54"/>
      <c r="P8" s="54"/>
      <c r="Q8" s="55"/>
      <c r="R8" s="55"/>
      <c r="S8" s="55">
        <v>10</v>
      </c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6"/>
      <c r="AJ8" s="55">
        <v>10</v>
      </c>
      <c r="AK8" s="55"/>
      <c r="AL8" s="55"/>
      <c r="AM8" s="55"/>
      <c r="AN8" s="55"/>
      <c r="AO8" s="55"/>
      <c r="AP8" s="57"/>
      <c r="AQ8" s="55"/>
      <c r="AR8" s="55"/>
      <c r="AS8" s="55"/>
      <c r="AT8" s="55"/>
      <c r="AU8" s="39">
        <f>SUM(D8:AT8)</f>
        <v>109</v>
      </c>
      <c r="AV8" s="58"/>
      <c r="AW8" s="58"/>
      <c r="AX8" s="59"/>
      <c r="AY8" s="60">
        <v>6</v>
      </c>
      <c r="AZ8" s="61">
        <v>20</v>
      </c>
      <c r="BA8" s="62"/>
      <c r="BB8" s="39">
        <f>SUM(AU8:AZ8)</f>
        <v>135</v>
      </c>
      <c r="BC8" s="44">
        <f>(AU8*17.5+AW8*17.5+AX8*35+AY8*35+AZ8*50)+(BA8)</f>
        <v>3117.5</v>
      </c>
      <c r="BD8" s="63"/>
      <c r="BE8" s="64">
        <v>107.55</v>
      </c>
      <c r="BF8" s="44">
        <f>+BA8+BC8+BD8+BE8</f>
        <v>3225.05</v>
      </c>
      <c r="BG8" s="49" t="s">
        <v>66</v>
      </c>
    </row>
    <row r="9" spans="1:59" ht="12">
      <c r="A9" s="31">
        <v>7</v>
      </c>
      <c r="B9" s="49" t="s">
        <v>207</v>
      </c>
      <c r="C9" s="52"/>
      <c r="D9" s="53"/>
      <c r="E9" s="53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6"/>
      <c r="AJ9" s="55"/>
      <c r="AK9" s="55"/>
      <c r="AL9" s="55"/>
      <c r="AM9" s="55"/>
      <c r="AN9" s="55"/>
      <c r="AO9" s="55"/>
      <c r="AP9" s="57"/>
      <c r="AQ9" s="55"/>
      <c r="AR9" s="55"/>
      <c r="AS9" s="55"/>
      <c r="AT9" s="55"/>
      <c r="AU9" s="39"/>
      <c r="AV9" s="58"/>
      <c r="AW9" s="58"/>
      <c r="AX9" s="59"/>
      <c r="AY9" s="60"/>
      <c r="AZ9" s="61"/>
      <c r="BA9" s="62"/>
      <c r="BB9" s="39"/>
      <c r="BC9" s="44"/>
      <c r="BD9" s="63"/>
      <c r="BE9" s="64"/>
      <c r="BF9" s="44"/>
      <c r="BG9" s="49" t="s">
        <v>207</v>
      </c>
    </row>
    <row r="10" spans="1:59" ht="12.75" customHeight="1">
      <c r="A10" s="48">
        <v>8</v>
      </c>
      <c r="B10" s="2" t="s">
        <v>67</v>
      </c>
      <c r="C10" s="2" t="s">
        <v>58</v>
      </c>
      <c r="D10" s="65"/>
      <c r="E10" s="65"/>
      <c r="F10" s="65"/>
      <c r="G10" s="55">
        <v>5</v>
      </c>
      <c r="H10" s="55"/>
      <c r="I10" s="55"/>
      <c r="J10" s="55"/>
      <c r="K10" s="55"/>
      <c r="L10" s="55"/>
      <c r="M10" s="55"/>
      <c r="N10" s="55"/>
      <c r="O10" s="55"/>
      <c r="P10" s="55"/>
      <c r="Q10" s="54"/>
      <c r="R10" s="54"/>
      <c r="S10" s="54">
        <v>2</v>
      </c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66"/>
      <c r="AJ10" s="54">
        <v>10</v>
      </c>
      <c r="AK10" s="54"/>
      <c r="AL10" s="54"/>
      <c r="AM10" s="54">
        <v>8</v>
      </c>
      <c r="AN10" s="54"/>
      <c r="AO10" s="54"/>
      <c r="AP10" s="67"/>
      <c r="AQ10" s="54"/>
      <c r="AR10" s="54"/>
      <c r="AS10" s="54"/>
      <c r="AT10" s="54"/>
      <c r="AU10" s="39">
        <f>SUM(D10:AT10)</f>
        <v>25</v>
      </c>
      <c r="AV10" s="68"/>
      <c r="AW10" s="68"/>
      <c r="AX10" s="69"/>
      <c r="AY10" s="70"/>
      <c r="AZ10" s="71"/>
      <c r="BA10" s="72">
        <v>536.33</v>
      </c>
      <c r="BB10" s="39">
        <f>SUM(AU10:AZ10)</f>
        <v>25</v>
      </c>
      <c r="BC10" s="44">
        <f>(AU10*17.5+AW10*17.5+AX10*35+AY10*35+AZ10*50)+(BA10)</f>
        <v>973.83</v>
      </c>
      <c r="BD10" s="73"/>
      <c r="BE10" s="74">
        <v>295.78</v>
      </c>
      <c r="BF10" s="44">
        <f aca="true" t="shared" si="0" ref="BF10:BF11">+BA10+BC10+BD10+BE10</f>
        <v>1805.94</v>
      </c>
      <c r="BG10" s="2" t="s">
        <v>67</v>
      </c>
    </row>
    <row r="11" spans="1:59" ht="12.75" customHeight="1">
      <c r="A11" s="31">
        <v>9</v>
      </c>
      <c r="B11" s="2" t="s">
        <v>208</v>
      </c>
      <c r="D11" s="65"/>
      <c r="E11" s="65"/>
      <c r="F11" s="6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66"/>
      <c r="AJ11" s="54"/>
      <c r="AK11" s="54"/>
      <c r="AL11" s="54"/>
      <c r="AM11" s="54"/>
      <c r="AN11" s="54"/>
      <c r="AO11" s="54"/>
      <c r="AP11" s="67"/>
      <c r="AQ11" s="54"/>
      <c r="AR11" s="54"/>
      <c r="AS11" s="54"/>
      <c r="AT11" s="54"/>
      <c r="AU11" s="39"/>
      <c r="AV11" s="68"/>
      <c r="AW11" s="68"/>
      <c r="AX11" s="69"/>
      <c r="AY11" s="70"/>
      <c r="AZ11" s="71"/>
      <c r="BA11" s="72"/>
      <c r="BB11" s="39"/>
      <c r="BC11" s="44"/>
      <c r="BD11" s="73"/>
      <c r="BE11" s="74">
        <v>53.78</v>
      </c>
      <c r="BF11" s="44">
        <f t="shared" si="0"/>
        <v>53.78</v>
      </c>
      <c r="BG11" s="2" t="s">
        <v>208</v>
      </c>
    </row>
    <row r="12" spans="1:59" ht="12.75" customHeight="1">
      <c r="A12" s="48">
        <v>10</v>
      </c>
      <c r="B12" s="2" t="s">
        <v>209</v>
      </c>
      <c r="D12" s="65"/>
      <c r="E12" s="65"/>
      <c r="F12" s="6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66"/>
      <c r="AJ12" s="54"/>
      <c r="AK12" s="54"/>
      <c r="AL12" s="54"/>
      <c r="AM12" s="54"/>
      <c r="AN12" s="54"/>
      <c r="AO12" s="54"/>
      <c r="AP12" s="67"/>
      <c r="AQ12" s="54"/>
      <c r="AR12" s="54"/>
      <c r="AS12" s="54"/>
      <c r="AT12" s="54"/>
      <c r="AU12" s="39"/>
      <c r="AV12" s="68"/>
      <c r="AW12" s="68"/>
      <c r="AX12" s="69"/>
      <c r="AY12" s="70"/>
      <c r="AZ12" s="71"/>
      <c r="BA12" s="72"/>
      <c r="BB12" s="39"/>
      <c r="BC12" s="44"/>
      <c r="BD12" s="73"/>
      <c r="BE12" s="74"/>
      <c r="BF12" s="44"/>
      <c r="BG12" s="2" t="s">
        <v>209</v>
      </c>
    </row>
    <row r="13" spans="1:59" ht="12.75" customHeight="1">
      <c r="A13" s="31">
        <v>11</v>
      </c>
      <c r="B13" s="2" t="s">
        <v>210</v>
      </c>
      <c r="C13" s="2" t="s">
        <v>58</v>
      </c>
      <c r="D13" s="65"/>
      <c r="E13" s="65"/>
      <c r="F13" s="6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66"/>
      <c r="AJ13" s="54">
        <v>12</v>
      </c>
      <c r="AK13" s="54"/>
      <c r="AL13" s="54"/>
      <c r="AM13" s="54"/>
      <c r="AN13" s="54"/>
      <c r="AO13" s="54"/>
      <c r="AP13" s="67"/>
      <c r="AQ13" s="54"/>
      <c r="AR13" s="54"/>
      <c r="AS13" s="54"/>
      <c r="AT13" s="54"/>
      <c r="AU13" s="39">
        <f aca="true" t="shared" si="1" ref="AU13:AU16">SUM(D13:AT13)</f>
        <v>12</v>
      </c>
      <c r="AV13" s="68"/>
      <c r="AW13" s="68"/>
      <c r="AX13" s="69"/>
      <c r="AY13" s="70"/>
      <c r="AZ13" s="71"/>
      <c r="BA13" s="72"/>
      <c r="BB13" s="39">
        <f aca="true" t="shared" si="2" ref="BB13:BB16">SUM(AU13:AZ13)</f>
        <v>12</v>
      </c>
      <c r="BC13" s="44">
        <f aca="true" t="shared" si="3" ref="BC13:BC16">(AU13*17.5+AW13*17.5+AX13*35+AY13*35+AZ13*50)+(BA13)</f>
        <v>210</v>
      </c>
      <c r="BD13" s="73"/>
      <c r="BE13" s="74">
        <v>537.77</v>
      </c>
      <c r="BF13" s="44">
        <f aca="true" t="shared" si="4" ref="BF13:BF16">+BA13+BC13+BD13+BE13</f>
        <v>747.77</v>
      </c>
      <c r="BG13" s="2" t="s">
        <v>210</v>
      </c>
    </row>
    <row r="14" spans="1:59" ht="12">
      <c r="A14" s="48">
        <v>12</v>
      </c>
      <c r="B14" s="76" t="s">
        <v>73</v>
      </c>
      <c r="C14" s="75" t="s">
        <v>58</v>
      </c>
      <c r="D14" s="53"/>
      <c r="E14" s="53"/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66"/>
      <c r="AJ14" s="54"/>
      <c r="AK14" s="54"/>
      <c r="AL14" s="54"/>
      <c r="AM14" s="54"/>
      <c r="AN14" s="54"/>
      <c r="AO14" s="54"/>
      <c r="AP14" s="67"/>
      <c r="AQ14" s="54"/>
      <c r="AR14" s="54"/>
      <c r="AS14" s="54"/>
      <c r="AT14" s="54"/>
      <c r="AU14" s="39">
        <f t="shared" si="1"/>
        <v>0</v>
      </c>
      <c r="AV14" s="68"/>
      <c r="AW14" s="68"/>
      <c r="AX14" s="69"/>
      <c r="AY14" s="70"/>
      <c r="AZ14" s="71"/>
      <c r="BA14" s="72"/>
      <c r="BB14" s="39">
        <f t="shared" si="2"/>
        <v>0</v>
      </c>
      <c r="BC14" s="44">
        <f t="shared" si="3"/>
        <v>0</v>
      </c>
      <c r="BD14" s="73"/>
      <c r="BE14" s="74"/>
      <c r="BF14" s="44">
        <f t="shared" si="4"/>
        <v>0</v>
      </c>
      <c r="BG14" s="76" t="s">
        <v>73</v>
      </c>
    </row>
    <row r="15" spans="1:59" ht="12">
      <c r="A15" s="31">
        <v>13</v>
      </c>
      <c r="B15" s="49" t="s">
        <v>74</v>
      </c>
      <c r="C15" s="75" t="s">
        <v>58</v>
      </c>
      <c r="D15" s="53"/>
      <c r="E15" s="53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66"/>
      <c r="AJ15" s="54"/>
      <c r="AK15" s="54"/>
      <c r="AL15" s="54"/>
      <c r="AM15" s="54"/>
      <c r="AN15" s="54"/>
      <c r="AO15" s="54"/>
      <c r="AP15" s="67"/>
      <c r="AQ15" s="54"/>
      <c r="AR15" s="54"/>
      <c r="AS15" s="54"/>
      <c r="AT15" s="54"/>
      <c r="AU15" s="39">
        <f t="shared" si="1"/>
        <v>0</v>
      </c>
      <c r="AV15" s="68"/>
      <c r="AW15" s="68"/>
      <c r="AX15" s="69"/>
      <c r="AY15" s="70"/>
      <c r="AZ15" s="71"/>
      <c r="BA15" s="72"/>
      <c r="BB15" s="39">
        <f t="shared" si="2"/>
        <v>0</v>
      </c>
      <c r="BC15" s="44">
        <f t="shared" si="3"/>
        <v>0</v>
      </c>
      <c r="BD15" s="73"/>
      <c r="BE15" s="74">
        <v>26.89</v>
      </c>
      <c r="BF15" s="44">
        <f t="shared" si="4"/>
        <v>26.89</v>
      </c>
      <c r="BG15" s="49" t="s">
        <v>74</v>
      </c>
    </row>
    <row r="16" spans="1:59" ht="12">
      <c r="A16" s="48">
        <v>14</v>
      </c>
      <c r="B16" s="49" t="s">
        <v>75</v>
      </c>
      <c r="C16" s="33" t="s">
        <v>76</v>
      </c>
      <c r="D16" s="53"/>
      <c r="E16" s="53"/>
      <c r="F16" s="5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66"/>
      <c r="AJ16" s="54">
        <v>10</v>
      </c>
      <c r="AK16" s="54"/>
      <c r="AL16" s="54"/>
      <c r="AM16" s="54"/>
      <c r="AN16" s="54"/>
      <c r="AO16" s="54"/>
      <c r="AP16" s="67"/>
      <c r="AQ16" s="54"/>
      <c r="AR16" s="54"/>
      <c r="AS16" s="54"/>
      <c r="AT16" s="54"/>
      <c r="AU16" s="39">
        <f t="shared" si="1"/>
        <v>10</v>
      </c>
      <c r="AV16" s="68"/>
      <c r="AW16" s="68"/>
      <c r="AX16" s="69"/>
      <c r="AY16" s="70">
        <v>2</v>
      </c>
      <c r="AZ16" s="71"/>
      <c r="BA16" s="72"/>
      <c r="BB16" s="39">
        <f t="shared" si="2"/>
        <v>12</v>
      </c>
      <c r="BC16" s="44">
        <f t="shared" si="3"/>
        <v>245</v>
      </c>
      <c r="BD16" s="73"/>
      <c r="BE16" s="74">
        <v>80.67</v>
      </c>
      <c r="BF16" s="44">
        <f t="shared" si="4"/>
        <v>325.67</v>
      </c>
      <c r="BG16" s="49" t="s">
        <v>75</v>
      </c>
    </row>
    <row r="17" spans="1:59" ht="12">
      <c r="A17" s="31">
        <v>15</v>
      </c>
      <c r="B17" s="49" t="s">
        <v>211</v>
      </c>
      <c r="C17" s="33"/>
      <c r="D17" s="53"/>
      <c r="E17" s="53"/>
      <c r="F17" s="5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66"/>
      <c r="AJ17" s="54"/>
      <c r="AK17" s="54"/>
      <c r="AL17" s="54"/>
      <c r="AM17" s="54"/>
      <c r="AN17" s="54"/>
      <c r="AO17" s="54"/>
      <c r="AP17" s="67"/>
      <c r="AQ17" s="54"/>
      <c r="AR17" s="54"/>
      <c r="AS17" s="54"/>
      <c r="AT17" s="54"/>
      <c r="AU17" s="39"/>
      <c r="AV17" s="68"/>
      <c r="AW17" s="68"/>
      <c r="AX17" s="69"/>
      <c r="AY17" s="70"/>
      <c r="AZ17" s="71"/>
      <c r="BA17" s="72"/>
      <c r="BB17" s="39"/>
      <c r="BC17" s="44"/>
      <c r="BD17" s="73"/>
      <c r="BE17" s="74"/>
      <c r="BF17" s="44"/>
      <c r="BG17" s="49" t="s">
        <v>212</v>
      </c>
    </row>
    <row r="18" spans="1:59" ht="12">
      <c r="A18" s="48">
        <v>16</v>
      </c>
      <c r="B18" s="49" t="s">
        <v>213</v>
      </c>
      <c r="C18" s="75" t="s">
        <v>58</v>
      </c>
      <c r="D18" s="53"/>
      <c r="E18" s="53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66"/>
      <c r="AJ18" s="54">
        <v>12</v>
      </c>
      <c r="AK18" s="54"/>
      <c r="AL18" s="54"/>
      <c r="AM18" s="54"/>
      <c r="AN18" s="54"/>
      <c r="AO18" s="54"/>
      <c r="AP18" s="67"/>
      <c r="AQ18" s="54"/>
      <c r="AR18" s="54"/>
      <c r="AS18" s="54"/>
      <c r="AT18" s="54"/>
      <c r="AU18" s="39">
        <f>SUM(D18:AT18)</f>
        <v>12</v>
      </c>
      <c r="AV18" s="68"/>
      <c r="AW18" s="68"/>
      <c r="AX18" s="69"/>
      <c r="AY18" s="70"/>
      <c r="AZ18" s="71"/>
      <c r="BA18" s="72"/>
      <c r="BB18" s="39">
        <f>SUM(AU18:AZ18)</f>
        <v>12</v>
      </c>
      <c r="BC18" s="44">
        <f>(AU18*17.5+AW18*17.5+AX18*35+AY18*35+AZ18*50)+(BA18)</f>
        <v>210</v>
      </c>
      <c r="BD18" s="73"/>
      <c r="BE18" s="74"/>
      <c r="BF18" s="44">
        <f aca="true" t="shared" si="5" ref="BF18:BF22">+BA18+BC18+BD18+BE18</f>
        <v>210</v>
      </c>
      <c r="BG18" s="49" t="s">
        <v>213</v>
      </c>
    </row>
    <row r="19" spans="1:59" ht="12">
      <c r="A19" s="31">
        <v>17</v>
      </c>
      <c r="B19" s="49" t="s">
        <v>79</v>
      </c>
      <c r="C19" s="75"/>
      <c r="D19" s="53"/>
      <c r="E19" s="53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66"/>
      <c r="AJ19" s="54"/>
      <c r="AK19" s="54"/>
      <c r="AL19" s="54"/>
      <c r="AM19" s="54"/>
      <c r="AN19" s="54"/>
      <c r="AO19" s="54"/>
      <c r="AP19" s="67"/>
      <c r="AQ19" s="54"/>
      <c r="AR19" s="54"/>
      <c r="AS19" s="54"/>
      <c r="AT19" s="54"/>
      <c r="AU19" s="39"/>
      <c r="AV19" s="68"/>
      <c r="AW19" s="68"/>
      <c r="AX19" s="69"/>
      <c r="AY19" s="70"/>
      <c r="AZ19" s="71"/>
      <c r="BA19" s="72"/>
      <c r="BB19" s="39"/>
      <c r="BC19" s="44"/>
      <c r="BD19" s="73"/>
      <c r="BE19" s="74">
        <v>26.89</v>
      </c>
      <c r="BF19" s="44">
        <f t="shared" si="5"/>
        <v>26.89</v>
      </c>
      <c r="BG19" s="49" t="s">
        <v>79</v>
      </c>
    </row>
    <row r="20" spans="1:59" ht="11.25" customHeight="1">
      <c r="A20" s="48">
        <v>18</v>
      </c>
      <c r="B20" s="76" t="s">
        <v>82</v>
      </c>
      <c r="C20" s="52" t="s">
        <v>76</v>
      </c>
      <c r="D20" s="53"/>
      <c r="E20" s="53"/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66"/>
      <c r="AJ20" s="54">
        <v>12</v>
      </c>
      <c r="AK20" s="54"/>
      <c r="AL20" s="54"/>
      <c r="AM20" s="54"/>
      <c r="AN20" s="54"/>
      <c r="AO20" s="54"/>
      <c r="AP20" s="67"/>
      <c r="AQ20" s="54"/>
      <c r="AR20" s="54"/>
      <c r="AS20" s="54"/>
      <c r="AT20" s="54"/>
      <c r="AU20" s="39">
        <f>SUM(D20:AT20)</f>
        <v>12</v>
      </c>
      <c r="AV20" s="68"/>
      <c r="AW20" s="68"/>
      <c r="AX20" s="69"/>
      <c r="AY20" s="70">
        <v>16</v>
      </c>
      <c r="AZ20" s="71">
        <v>8</v>
      </c>
      <c r="BA20" s="72"/>
      <c r="BB20" s="39">
        <f>SUM(AU20:AZ20)</f>
        <v>36</v>
      </c>
      <c r="BC20" s="44">
        <f>(AU20*17.5+AW20*17.5+AX20*35+AY20*35+AZ20*50)+(BA20)</f>
        <v>1170</v>
      </c>
      <c r="BD20" s="73"/>
      <c r="BE20" s="74"/>
      <c r="BF20" s="44">
        <f t="shared" si="5"/>
        <v>1170</v>
      </c>
      <c r="BG20" s="76" t="s">
        <v>82</v>
      </c>
    </row>
    <row r="21" spans="1:59" ht="11.25" customHeight="1">
      <c r="A21" s="31">
        <v>19</v>
      </c>
      <c r="B21" s="76" t="s">
        <v>214</v>
      </c>
      <c r="C21" s="75"/>
      <c r="D21" s="53"/>
      <c r="E21" s="53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66"/>
      <c r="AJ21" s="54"/>
      <c r="AK21" s="54"/>
      <c r="AL21" s="54"/>
      <c r="AM21" s="54"/>
      <c r="AN21" s="54"/>
      <c r="AO21" s="54"/>
      <c r="AP21" s="67"/>
      <c r="AQ21" s="54"/>
      <c r="AR21" s="54"/>
      <c r="AS21" s="54"/>
      <c r="AT21" s="54"/>
      <c r="AU21" s="39"/>
      <c r="AV21" s="68"/>
      <c r="AW21" s="68"/>
      <c r="AX21" s="69"/>
      <c r="AY21" s="70"/>
      <c r="AZ21" s="71"/>
      <c r="BA21" s="72"/>
      <c r="BB21" s="39"/>
      <c r="BC21" s="44"/>
      <c r="BD21" s="73"/>
      <c r="BE21" s="74"/>
      <c r="BF21" s="44">
        <f t="shared" si="5"/>
        <v>0</v>
      </c>
      <c r="BG21" s="76" t="s">
        <v>214</v>
      </c>
    </row>
    <row r="22" spans="1:59" ht="12">
      <c r="A22" s="48">
        <v>20</v>
      </c>
      <c r="B22" s="49" t="s">
        <v>84</v>
      </c>
      <c r="C22" s="33" t="s">
        <v>76</v>
      </c>
      <c r="D22" s="53"/>
      <c r="E22" s="53"/>
      <c r="F22" s="53"/>
      <c r="G22" s="54"/>
      <c r="H22" s="54"/>
      <c r="I22" s="54"/>
      <c r="J22" s="54"/>
      <c r="K22" s="54"/>
      <c r="L22" s="54"/>
      <c r="M22" s="54"/>
      <c r="N22" s="54"/>
      <c r="O22" s="77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66"/>
      <c r="AJ22" s="54">
        <v>10</v>
      </c>
      <c r="AK22" s="54"/>
      <c r="AL22" s="54"/>
      <c r="AM22" s="54"/>
      <c r="AN22" s="54"/>
      <c r="AO22" s="54"/>
      <c r="AP22" s="67"/>
      <c r="AQ22" s="54"/>
      <c r="AR22" s="54"/>
      <c r="AS22" s="54"/>
      <c r="AT22" s="54"/>
      <c r="AU22" s="39">
        <f>SUM(D22:AT22)</f>
        <v>10</v>
      </c>
      <c r="AV22" s="68"/>
      <c r="AW22" s="68"/>
      <c r="AX22" s="69"/>
      <c r="AY22" s="70">
        <v>8</v>
      </c>
      <c r="AZ22" s="71">
        <v>6</v>
      </c>
      <c r="BA22" s="78"/>
      <c r="BB22" s="39">
        <f>SUM(AU22:AZ22)</f>
        <v>24</v>
      </c>
      <c r="BC22" s="44">
        <f>(AU22*17.5+AW22*17.5+AX22*35+AY22*35+AZ22*50)+(BA22)</f>
        <v>755</v>
      </c>
      <c r="BD22" s="73"/>
      <c r="BE22" s="74">
        <v>53.78</v>
      </c>
      <c r="BF22" s="44">
        <f t="shared" si="5"/>
        <v>808.78</v>
      </c>
      <c r="BG22" s="49" t="s">
        <v>84</v>
      </c>
    </row>
    <row r="23" spans="1:59" ht="12">
      <c r="A23" s="31">
        <v>21</v>
      </c>
      <c r="B23" s="49" t="s">
        <v>215</v>
      </c>
      <c r="C23" s="33"/>
      <c r="D23" s="53"/>
      <c r="E23" s="53"/>
      <c r="F23" s="53"/>
      <c r="G23" s="54"/>
      <c r="H23" s="54"/>
      <c r="I23" s="54"/>
      <c r="J23" s="54"/>
      <c r="K23" s="54"/>
      <c r="L23" s="54"/>
      <c r="M23" s="54"/>
      <c r="N23" s="54"/>
      <c r="O23" s="7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66"/>
      <c r="AJ23" s="54">
        <v>10</v>
      </c>
      <c r="AK23" s="54"/>
      <c r="AL23" s="54"/>
      <c r="AM23" s="54"/>
      <c r="AN23" s="54"/>
      <c r="AO23" s="54"/>
      <c r="AP23" s="67"/>
      <c r="AQ23" s="54"/>
      <c r="AR23" s="54"/>
      <c r="AS23" s="54"/>
      <c r="AT23" s="54"/>
      <c r="AU23" s="39"/>
      <c r="AV23" s="68"/>
      <c r="AW23" s="68"/>
      <c r="AX23" s="69"/>
      <c r="AY23" s="70"/>
      <c r="AZ23" s="71"/>
      <c r="BA23" s="78"/>
      <c r="BB23" s="39"/>
      <c r="BC23" s="44"/>
      <c r="BD23" s="73"/>
      <c r="BE23" s="74"/>
      <c r="BF23" s="44"/>
      <c r="BG23" s="49" t="s">
        <v>215</v>
      </c>
    </row>
    <row r="24" spans="1:59" ht="12">
      <c r="A24" s="48">
        <v>22</v>
      </c>
      <c r="B24" s="49" t="s">
        <v>216</v>
      </c>
      <c r="C24" s="33"/>
      <c r="D24" s="53"/>
      <c r="E24" s="53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66"/>
      <c r="AJ24" s="54"/>
      <c r="AK24" s="54"/>
      <c r="AL24" s="54"/>
      <c r="AM24" s="54"/>
      <c r="AN24" s="54"/>
      <c r="AO24" s="54"/>
      <c r="AP24" s="67"/>
      <c r="AQ24" s="54"/>
      <c r="AR24" s="54"/>
      <c r="AS24" s="54"/>
      <c r="AT24" s="54"/>
      <c r="AU24" s="39"/>
      <c r="AV24" s="68"/>
      <c r="AW24" s="68"/>
      <c r="AX24" s="69"/>
      <c r="AY24" s="70"/>
      <c r="AZ24" s="71"/>
      <c r="BA24" s="78"/>
      <c r="BB24" s="39"/>
      <c r="BC24" s="44"/>
      <c r="BD24" s="73"/>
      <c r="BE24" s="74">
        <v>26.89</v>
      </c>
      <c r="BF24" s="44">
        <f>+BA24+BC24+BD24+BE24</f>
        <v>26.89</v>
      </c>
      <c r="BG24" s="49" t="s">
        <v>216</v>
      </c>
    </row>
    <row r="25" spans="1:59" ht="12">
      <c r="A25" s="31">
        <v>23</v>
      </c>
      <c r="B25" s="49" t="s">
        <v>217</v>
      </c>
      <c r="C25" s="33"/>
      <c r="D25" s="53"/>
      <c r="E25" s="53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66"/>
      <c r="AJ25" s="54"/>
      <c r="AK25" s="54"/>
      <c r="AL25" s="54"/>
      <c r="AM25" s="54"/>
      <c r="AN25" s="54"/>
      <c r="AO25" s="54"/>
      <c r="AP25" s="67"/>
      <c r="AQ25" s="54"/>
      <c r="AR25" s="54"/>
      <c r="AS25" s="54"/>
      <c r="AT25" s="54"/>
      <c r="AU25" s="39"/>
      <c r="AV25" s="68"/>
      <c r="AW25" s="68"/>
      <c r="AX25" s="69"/>
      <c r="AY25" s="70"/>
      <c r="AZ25" s="71"/>
      <c r="BA25" s="78"/>
      <c r="BB25" s="39"/>
      <c r="BC25" s="44"/>
      <c r="BD25" s="73"/>
      <c r="BE25" s="74"/>
      <c r="BF25" s="44"/>
      <c r="BG25" s="49" t="s">
        <v>217</v>
      </c>
    </row>
    <row r="26" spans="1:59" ht="12">
      <c r="A26" s="48">
        <v>24</v>
      </c>
      <c r="B26" s="49" t="s">
        <v>218</v>
      </c>
      <c r="C26" s="33"/>
      <c r="D26" s="53"/>
      <c r="E26" s="53"/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66"/>
      <c r="AJ26" s="54"/>
      <c r="AK26" s="54"/>
      <c r="AL26" s="54"/>
      <c r="AM26" s="54"/>
      <c r="AN26" s="54"/>
      <c r="AO26" s="54"/>
      <c r="AP26" s="67"/>
      <c r="AQ26" s="54"/>
      <c r="AR26" s="54"/>
      <c r="AS26" s="54"/>
      <c r="AT26" s="54"/>
      <c r="AU26" s="39"/>
      <c r="AV26" s="68"/>
      <c r="AW26" s="68"/>
      <c r="AX26" s="69"/>
      <c r="AY26" s="70"/>
      <c r="AZ26" s="71"/>
      <c r="BA26" s="78"/>
      <c r="BB26" s="39"/>
      <c r="BC26" s="44"/>
      <c r="BD26" s="73"/>
      <c r="BE26" s="74">
        <v>26.89</v>
      </c>
      <c r="BF26" s="44">
        <f aca="true" t="shared" si="6" ref="BF26:BF30">+BA26+BC26+BD26+BE26</f>
        <v>26.89</v>
      </c>
      <c r="BG26" s="49" t="s">
        <v>218</v>
      </c>
    </row>
    <row r="27" spans="1:59" ht="12">
      <c r="A27" s="31">
        <v>25</v>
      </c>
      <c r="B27" s="49" t="s">
        <v>86</v>
      </c>
      <c r="C27" s="33" t="s">
        <v>60</v>
      </c>
      <c r="D27" s="53"/>
      <c r="E27" s="53"/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66"/>
      <c r="AJ27" s="54">
        <v>10</v>
      </c>
      <c r="AK27" s="54"/>
      <c r="AL27" s="54"/>
      <c r="AM27" s="54"/>
      <c r="AN27" s="54"/>
      <c r="AO27" s="54"/>
      <c r="AP27" s="67"/>
      <c r="AQ27" s="54"/>
      <c r="AR27" s="54"/>
      <c r="AS27" s="54"/>
      <c r="AT27" s="54"/>
      <c r="AU27" s="39">
        <f aca="true" t="shared" si="7" ref="AU27:AU30">SUM(D27:AT27)</f>
        <v>10</v>
      </c>
      <c r="AV27" s="68"/>
      <c r="AW27" s="68"/>
      <c r="AX27" s="69"/>
      <c r="AY27" s="70"/>
      <c r="AZ27" s="71"/>
      <c r="BA27" s="78"/>
      <c r="BB27" s="39">
        <f aca="true" t="shared" si="8" ref="BB27:BB30">SUM(AU27:AZ27)</f>
        <v>10</v>
      </c>
      <c r="BC27" s="44">
        <f aca="true" t="shared" si="9" ref="BC27:BC30">(AU27*17.5+AW27*17.5+AX27*35+AY27*35+AZ27*50)+(BA27)</f>
        <v>175</v>
      </c>
      <c r="BD27" s="73"/>
      <c r="BE27" s="74">
        <v>26.89</v>
      </c>
      <c r="BF27" s="44">
        <f t="shared" si="6"/>
        <v>201.89</v>
      </c>
      <c r="BG27" s="49" t="s">
        <v>86</v>
      </c>
    </row>
    <row r="28" spans="1:59" ht="12">
      <c r="A28" s="48">
        <v>26</v>
      </c>
      <c r="B28" s="49" t="s">
        <v>87</v>
      </c>
      <c r="C28" s="52" t="s">
        <v>60</v>
      </c>
      <c r="D28" s="53"/>
      <c r="E28" s="53"/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66"/>
      <c r="AJ28" s="54">
        <v>5</v>
      </c>
      <c r="AK28" s="54"/>
      <c r="AL28" s="54"/>
      <c r="AM28" s="54"/>
      <c r="AN28" s="54"/>
      <c r="AO28" s="54"/>
      <c r="AP28" s="67"/>
      <c r="AQ28" s="54"/>
      <c r="AR28" s="54"/>
      <c r="AS28" s="54"/>
      <c r="AT28" s="54"/>
      <c r="AU28" s="39">
        <f t="shared" si="7"/>
        <v>5</v>
      </c>
      <c r="AV28" s="68"/>
      <c r="AW28" s="68"/>
      <c r="AX28" s="69"/>
      <c r="AY28" s="70"/>
      <c r="AZ28" s="71"/>
      <c r="BA28" s="78"/>
      <c r="BB28" s="39">
        <f t="shared" si="8"/>
        <v>5</v>
      </c>
      <c r="BC28" s="44">
        <f t="shared" si="9"/>
        <v>87.5</v>
      </c>
      <c r="BD28" s="73"/>
      <c r="BE28" s="74"/>
      <c r="BF28" s="44">
        <f t="shared" si="6"/>
        <v>87.5</v>
      </c>
      <c r="BG28" s="49" t="s">
        <v>87</v>
      </c>
    </row>
    <row r="29" spans="1:59" ht="12">
      <c r="A29" s="31">
        <v>27</v>
      </c>
      <c r="B29" s="76" t="s">
        <v>88</v>
      </c>
      <c r="C29" s="75" t="s">
        <v>58</v>
      </c>
      <c r="D29" s="53"/>
      <c r="E29" s="53"/>
      <c r="F29" s="53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66"/>
      <c r="AJ29" s="54"/>
      <c r="AK29" s="54"/>
      <c r="AL29" s="54"/>
      <c r="AM29" s="54"/>
      <c r="AN29" s="54"/>
      <c r="AO29" s="54"/>
      <c r="AP29" s="67"/>
      <c r="AQ29" s="54"/>
      <c r="AR29" s="54"/>
      <c r="AS29" s="54"/>
      <c r="AT29" s="54"/>
      <c r="AU29" s="39">
        <f t="shared" si="7"/>
        <v>0</v>
      </c>
      <c r="AV29" s="68"/>
      <c r="AW29" s="68"/>
      <c r="AX29" s="69"/>
      <c r="AY29" s="70"/>
      <c r="AZ29" s="71"/>
      <c r="BA29" s="78"/>
      <c r="BB29" s="39">
        <f t="shared" si="8"/>
        <v>0</v>
      </c>
      <c r="BC29" s="44">
        <f t="shared" si="9"/>
        <v>0</v>
      </c>
      <c r="BD29" s="73"/>
      <c r="BE29" s="74"/>
      <c r="BF29" s="44">
        <f t="shared" si="6"/>
        <v>0</v>
      </c>
      <c r="BG29" s="76" t="s">
        <v>88</v>
      </c>
    </row>
    <row r="30" spans="1:59" ht="12">
      <c r="A30" s="48">
        <v>28</v>
      </c>
      <c r="B30" s="49" t="s">
        <v>219</v>
      </c>
      <c r="C30" s="75" t="s">
        <v>60</v>
      </c>
      <c r="D30" s="53"/>
      <c r="E30" s="53"/>
      <c r="F30" s="53"/>
      <c r="G30" s="54">
        <v>5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66"/>
      <c r="AJ30" s="54"/>
      <c r="AK30" s="54"/>
      <c r="AL30" s="54"/>
      <c r="AM30" s="54"/>
      <c r="AN30" s="54"/>
      <c r="AO30" s="54"/>
      <c r="AP30" s="67"/>
      <c r="AQ30" s="54"/>
      <c r="AR30" s="54"/>
      <c r="AS30" s="54"/>
      <c r="AT30" s="54"/>
      <c r="AU30" s="39">
        <f t="shared" si="7"/>
        <v>5</v>
      </c>
      <c r="AV30" s="68"/>
      <c r="AW30" s="68"/>
      <c r="AX30" s="69"/>
      <c r="AY30" s="70"/>
      <c r="AZ30" s="71"/>
      <c r="BA30" s="78">
        <v>536.33</v>
      </c>
      <c r="BB30" s="39">
        <f t="shared" si="8"/>
        <v>5</v>
      </c>
      <c r="BC30" s="44">
        <f t="shared" si="9"/>
        <v>623.83</v>
      </c>
      <c r="BD30" s="73"/>
      <c r="BE30" s="74"/>
      <c r="BF30" s="44">
        <f t="shared" si="6"/>
        <v>1160.16</v>
      </c>
      <c r="BG30" s="49" t="s">
        <v>219</v>
      </c>
    </row>
    <row r="31" spans="1:59" ht="12">
      <c r="A31" s="31">
        <v>29</v>
      </c>
      <c r="B31" s="49" t="s">
        <v>89</v>
      </c>
      <c r="C31" s="75"/>
      <c r="D31" s="53"/>
      <c r="E31" s="53"/>
      <c r="F31" s="5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66"/>
      <c r="AJ31" s="54"/>
      <c r="AK31" s="54"/>
      <c r="AL31" s="54"/>
      <c r="AM31" s="54"/>
      <c r="AN31" s="54"/>
      <c r="AO31" s="54"/>
      <c r="AP31" s="67"/>
      <c r="AQ31" s="54"/>
      <c r="AR31" s="54"/>
      <c r="AS31" s="54"/>
      <c r="AT31" s="54"/>
      <c r="AU31" s="39"/>
      <c r="AV31" s="68"/>
      <c r="AW31" s="68"/>
      <c r="AX31" s="69"/>
      <c r="AY31" s="70"/>
      <c r="AZ31" s="71"/>
      <c r="BA31" s="78"/>
      <c r="BB31" s="39"/>
      <c r="BC31" s="44"/>
      <c r="BD31" s="73"/>
      <c r="BE31" s="74"/>
      <c r="BF31" s="44"/>
      <c r="BG31" s="49" t="s">
        <v>89</v>
      </c>
    </row>
    <row r="32" spans="1:59" ht="12">
      <c r="A32" s="48">
        <v>30</v>
      </c>
      <c r="B32" s="49" t="s">
        <v>220</v>
      </c>
      <c r="C32" s="75"/>
      <c r="D32" s="53"/>
      <c r="E32" s="53"/>
      <c r="F32" s="53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66"/>
      <c r="AJ32" s="54">
        <v>10</v>
      </c>
      <c r="AK32" s="54"/>
      <c r="AL32" s="54"/>
      <c r="AM32" s="54"/>
      <c r="AN32" s="54"/>
      <c r="AO32" s="54"/>
      <c r="AP32" s="67"/>
      <c r="AQ32" s="54"/>
      <c r="AR32" s="54"/>
      <c r="AS32" s="54"/>
      <c r="AT32" s="54"/>
      <c r="AU32" s="39"/>
      <c r="AV32" s="68"/>
      <c r="AW32" s="68"/>
      <c r="AX32" s="69"/>
      <c r="AY32" s="70">
        <v>1</v>
      </c>
      <c r="AZ32" s="71">
        <v>10</v>
      </c>
      <c r="BA32" s="78"/>
      <c r="BB32" s="39">
        <f aca="true" t="shared" si="10" ref="BB32:BB33">SUM(AU32:AZ32)</f>
        <v>11</v>
      </c>
      <c r="BC32" s="44">
        <f>(AU32*17.5+AW32*17.5+AX32*35+AY32*35+AZ32*50)+(BA32)</f>
        <v>535</v>
      </c>
      <c r="BD32" s="73"/>
      <c r="BE32" s="74">
        <v>26.89</v>
      </c>
      <c r="BF32" s="44">
        <f aca="true" t="shared" si="11" ref="BF32:BF33">+BA32+BC32+BD32+BE32</f>
        <v>561.89</v>
      </c>
      <c r="BG32" s="49" t="s">
        <v>220</v>
      </c>
    </row>
    <row r="33" spans="1:59" ht="12">
      <c r="A33" s="31">
        <v>31</v>
      </c>
      <c r="B33" s="49" t="s">
        <v>221</v>
      </c>
      <c r="C33" s="75"/>
      <c r="D33" s="53"/>
      <c r="E33" s="53"/>
      <c r="F33" s="5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66"/>
      <c r="AJ33" s="54"/>
      <c r="AK33" s="54"/>
      <c r="AL33" s="54"/>
      <c r="AM33" s="54"/>
      <c r="AN33" s="54"/>
      <c r="AO33" s="54"/>
      <c r="AP33" s="67"/>
      <c r="AQ33" s="54"/>
      <c r="AR33" s="54"/>
      <c r="AS33" s="54"/>
      <c r="AT33" s="54"/>
      <c r="AU33" s="39"/>
      <c r="AV33" s="68"/>
      <c r="AW33" s="68"/>
      <c r="AX33" s="69"/>
      <c r="AY33" s="70"/>
      <c r="AZ33" s="71"/>
      <c r="BA33" s="78"/>
      <c r="BB33" s="39">
        <f t="shared" si="10"/>
        <v>0</v>
      </c>
      <c r="BC33" s="44"/>
      <c r="BD33" s="73"/>
      <c r="BE33" s="74">
        <v>134.44</v>
      </c>
      <c r="BF33" s="44">
        <f t="shared" si="11"/>
        <v>134.44</v>
      </c>
      <c r="BG33" s="49" t="s">
        <v>221</v>
      </c>
    </row>
    <row r="34" spans="1:59" ht="12">
      <c r="A34" s="48">
        <v>32</v>
      </c>
      <c r="B34" s="49" t="s">
        <v>222</v>
      </c>
      <c r="C34" s="75"/>
      <c r="D34" s="53"/>
      <c r="E34" s="53"/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66"/>
      <c r="AJ34" s="54"/>
      <c r="AK34" s="54"/>
      <c r="AL34" s="54"/>
      <c r="AM34" s="54"/>
      <c r="AN34" s="54"/>
      <c r="AO34" s="54"/>
      <c r="AP34" s="67"/>
      <c r="AQ34" s="54"/>
      <c r="AR34" s="54"/>
      <c r="AS34" s="54"/>
      <c r="AT34" s="54"/>
      <c r="AU34" s="39"/>
      <c r="AV34" s="68"/>
      <c r="AW34" s="68"/>
      <c r="AX34" s="69"/>
      <c r="AY34" s="70"/>
      <c r="AZ34" s="71"/>
      <c r="BA34" s="78"/>
      <c r="BB34" s="39"/>
      <c r="BC34" s="44"/>
      <c r="BD34" s="73"/>
      <c r="BE34" s="74"/>
      <c r="BF34" s="44"/>
      <c r="BG34" s="49" t="s">
        <v>222</v>
      </c>
    </row>
    <row r="35" spans="1:59" ht="12">
      <c r="A35" s="31">
        <v>33</v>
      </c>
      <c r="B35" s="49" t="s">
        <v>223</v>
      </c>
      <c r="C35" s="75"/>
      <c r="D35" s="53"/>
      <c r="E35" s="53"/>
      <c r="F35" s="53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66"/>
      <c r="AJ35" s="54"/>
      <c r="AK35" s="54"/>
      <c r="AL35" s="54"/>
      <c r="AM35" s="54"/>
      <c r="AN35" s="54"/>
      <c r="AO35" s="54"/>
      <c r="AP35" s="67"/>
      <c r="AQ35" s="54"/>
      <c r="AR35" s="54"/>
      <c r="AS35" s="54"/>
      <c r="AT35" s="54"/>
      <c r="AU35" s="39"/>
      <c r="AV35" s="68"/>
      <c r="AW35" s="68"/>
      <c r="AX35" s="69"/>
      <c r="AY35" s="70"/>
      <c r="AZ35" s="71"/>
      <c r="BA35" s="78"/>
      <c r="BB35" s="39"/>
      <c r="BC35" s="44"/>
      <c r="BD35" s="73"/>
      <c r="BE35" s="74"/>
      <c r="BF35" s="44"/>
      <c r="BG35" s="49" t="s">
        <v>223</v>
      </c>
    </row>
    <row r="36" spans="1:59" ht="12">
      <c r="A36" s="48">
        <v>34</v>
      </c>
      <c r="B36" s="49" t="s">
        <v>224</v>
      </c>
      <c r="C36" s="75"/>
      <c r="D36" s="53"/>
      <c r="E36" s="53"/>
      <c r="F36" s="5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66"/>
      <c r="AJ36" s="54"/>
      <c r="AK36" s="54"/>
      <c r="AL36" s="54"/>
      <c r="AM36" s="54"/>
      <c r="AN36" s="54"/>
      <c r="AO36" s="54"/>
      <c r="AP36" s="67"/>
      <c r="AQ36" s="54"/>
      <c r="AR36" s="54"/>
      <c r="AS36" s="54"/>
      <c r="AT36" s="54"/>
      <c r="AU36" s="39"/>
      <c r="AV36" s="68"/>
      <c r="AW36" s="68"/>
      <c r="AX36" s="69"/>
      <c r="AY36" s="70"/>
      <c r="AZ36" s="71"/>
      <c r="BA36" s="78"/>
      <c r="BB36" s="39"/>
      <c r="BC36" s="44"/>
      <c r="BD36" s="73"/>
      <c r="BE36" s="74"/>
      <c r="BF36" s="44"/>
      <c r="BG36" s="49" t="s">
        <v>224</v>
      </c>
    </row>
    <row r="37" spans="1:59" ht="12">
      <c r="A37" s="31">
        <v>35</v>
      </c>
      <c r="B37" s="49" t="s">
        <v>225</v>
      </c>
      <c r="C37" s="75" t="s">
        <v>58</v>
      </c>
      <c r="D37" s="53"/>
      <c r="E37" s="53"/>
      <c r="F37" s="53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66"/>
      <c r="AJ37" s="54">
        <v>10</v>
      </c>
      <c r="AK37" s="54"/>
      <c r="AL37" s="54"/>
      <c r="AM37" s="54"/>
      <c r="AN37" s="54"/>
      <c r="AO37" s="54"/>
      <c r="AP37" s="67"/>
      <c r="AQ37" s="54"/>
      <c r="AR37" s="54"/>
      <c r="AS37" s="54"/>
      <c r="AT37" s="54"/>
      <c r="AU37" s="39">
        <f>SUM(D37:AT37)</f>
        <v>10</v>
      </c>
      <c r="AV37" s="68"/>
      <c r="AW37" s="68"/>
      <c r="AX37" s="69"/>
      <c r="AY37" s="70">
        <v>7</v>
      </c>
      <c r="AZ37" s="71"/>
      <c r="BA37" s="78"/>
      <c r="BB37" s="39">
        <f>SUM(AU37:AZ37)</f>
        <v>17</v>
      </c>
      <c r="BC37" s="44">
        <f>(AU37*17.5+AW37*17.5+AX37*35+AY37*35+AZ37*50)+(BA37)</f>
        <v>420</v>
      </c>
      <c r="BD37" s="73"/>
      <c r="BE37" s="74">
        <v>53.78</v>
      </c>
      <c r="BF37" s="44">
        <f>+BA37+BC37+BD37+BE37</f>
        <v>473.78</v>
      </c>
      <c r="BG37" s="49" t="s">
        <v>225</v>
      </c>
    </row>
    <row r="38" spans="1:59" ht="12">
      <c r="A38" s="48">
        <v>36</v>
      </c>
      <c r="B38" s="49" t="s">
        <v>94</v>
      </c>
      <c r="C38" s="75"/>
      <c r="D38" s="53"/>
      <c r="E38" s="53"/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66"/>
      <c r="AJ38" s="54"/>
      <c r="AK38" s="54"/>
      <c r="AL38" s="54"/>
      <c r="AM38" s="54"/>
      <c r="AN38" s="54"/>
      <c r="AO38" s="54"/>
      <c r="AP38" s="67"/>
      <c r="AQ38" s="54"/>
      <c r="AR38" s="54"/>
      <c r="AS38" s="54"/>
      <c r="AT38" s="54"/>
      <c r="AU38" s="39"/>
      <c r="AV38" s="68"/>
      <c r="AW38" s="68"/>
      <c r="AX38" s="69"/>
      <c r="AY38" s="70"/>
      <c r="AZ38" s="71"/>
      <c r="BA38" s="78"/>
      <c r="BB38" s="39"/>
      <c r="BC38" s="44"/>
      <c r="BD38" s="73"/>
      <c r="BE38" s="74"/>
      <c r="BF38" s="44"/>
      <c r="BG38" s="49" t="s">
        <v>94</v>
      </c>
    </row>
    <row r="39" spans="1:59" ht="12">
      <c r="A39" s="31">
        <v>37</v>
      </c>
      <c r="B39" s="49" t="s">
        <v>226</v>
      </c>
      <c r="C39" s="75"/>
      <c r="D39" s="53"/>
      <c r="E39" s="53"/>
      <c r="F39" s="5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66"/>
      <c r="AJ39" s="54"/>
      <c r="AK39" s="54"/>
      <c r="AL39" s="54"/>
      <c r="AM39" s="54"/>
      <c r="AN39" s="54"/>
      <c r="AO39" s="54"/>
      <c r="AP39" s="67"/>
      <c r="AQ39" s="54"/>
      <c r="AR39" s="54"/>
      <c r="AS39" s="54"/>
      <c r="AT39" s="54"/>
      <c r="AU39" s="39"/>
      <c r="AV39" s="68"/>
      <c r="AW39" s="68"/>
      <c r="AX39" s="69"/>
      <c r="AY39" s="70"/>
      <c r="AZ39" s="71"/>
      <c r="BA39" s="78"/>
      <c r="BB39" s="39"/>
      <c r="BC39" s="44"/>
      <c r="BD39" s="73"/>
      <c r="BE39" s="74"/>
      <c r="BF39" s="44"/>
      <c r="BG39" s="49" t="s">
        <v>226</v>
      </c>
    </row>
    <row r="40" spans="1:59" ht="12">
      <c r="A40" s="48">
        <v>38</v>
      </c>
      <c r="B40" s="49" t="s">
        <v>227</v>
      </c>
      <c r="C40" s="52" t="s">
        <v>60</v>
      </c>
      <c r="D40" s="53"/>
      <c r="E40" s="53"/>
      <c r="F40" s="53"/>
      <c r="G40" s="54"/>
      <c r="H40" s="54"/>
      <c r="I40" s="54">
        <v>5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66"/>
      <c r="AJ40" s="54">
        <v>12</v>
      </c>
      <c r="AK40" s="54"/>
      <c r="AL40" s="54"/>
      <c r="AM40" s="54"/>
      <c r="AN40" s="54"/>
      <c r="AO40" s="54"/>
      <c r="AP40" s="67"/>
      <c r="AQ40" s="54"/>
      <c r="AR40" s="54"/>
      <c r="AS40" s="54"/>
      <c r="AT40" s="54"/>
      <c r="AU40" s="39">
        <f aca="true" t="shared" si="12" ref="AU40:AU41">SUM(D40:AT40)</f>
        <v>17</v>
      </c>
      <c r="AV40" s="68"/>
      <c r="AW40" s="68"/>
      <c r="AX40" s="69"/>
      <c r="AY40" s="70"/>
      <c r="AZ40" s="71"/>
      <c r="BA40" s="78">
        <v>536.33</v>
      </c>
      <c r="BB40" s="39">
        <f aca="true" t="shared" si="13" ref="BB40:BB41">SUM(AU40:AZ40)</f>
        <v>17</v>
      </c>
      <c r="BC40" s="44">
        <f aca="true" t="shared" si="14" ref="BC40:BC41">(AU40*17.5+AW40*17.5+AX40*35+AY40*35+AZ40*50)+(BA40)</f>
        <v>833.83</v>
      </c>
      <c r="BD40" s="73"/>
      <c r="BE40" s="74"/>
      <c r="BF40" s="44">
        <f aca="true" t="shared" si="15" ref="BF40:BF41">+BA40+BC40+BD40+BE40</f>
        <v>1370.16</v>
      </c>
      <c r="BG40" s="49" t="s">
        <v>227</v>
      </c>
    </row>
    <row r="41" spans="1:59" ht="12">
      <c r="A41" s="31">
        <v>39</v>
      </c>
      <c r="B41" s="76" t="s">
        <v>96</v>
      </c>
      <c r="C41" s="52" t="s">
        <v>81</v>
      </c>
      <c r="D41" s="53"/>
      <c r="E41" s="53"/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66"/>
      <c r="AJ41" s="54"/>
      <c r="AK41" s="54"/>
      <c r="AL41" s="54"/>
      <c r="AM41" s="54"/>
      <c r="AN41" s="54"/>
      <c r="AO41" s="54"/>
      <c r="AP41" s="67"/>
      <c r="AQ41" s="54"/>
      <c r="AR41" s="54"/>
      <c r="AS41" s="54"/>
      <c r="AT41" s="54"/>
      <c r="AU41" s="39">
        <f t="shared" si="12"/>
        <v>0</v>
      </c>
      <c r="AV41" s="68"/>
      <c r="AW41" s="68"/>
      <c r="AX41" s="69"/>
      <c r="AY41" s="70"/>
      <c r="AZ41" s="71"/>
      <c r="BA41" s="78"/>
      <c r="BB41" s="39">
        <f t="shared" si="13"/>
        <v>0</v>
      </c>
      <c r="BC41" s="44">
        <f t="shared" si="14"/>
        <v>0</v>
      </c>
      <c r="BD41" s="73"/>
      <c r="BE41" s="74">
        <v>26.89</v>
      </c>
      <c r="BF41" s="44">
        <f t="shared" si="15"/>
        <v>26.89</v>
      </c>
      <c r="BG41" s="76" t="s">
        <v>96</v>
      </c>
    </row>
    <row r="42" spans="1:59" ht="185.25" customHeight="1">
      <c r="A42" s="79"/>
      <c r="B42" s="16" t="s">
        <v>6</v>
      </c>
      <c r="C42" s="17" t="s">
        <v>7</v>
      </c>
      <c r="D42" s="18" t="s">
        <v>8</v>
      </c>
      <c r="E42" s="18" t="s">
        <v>9</v>
      </c>
      <c r="F42" s="18" t="s">
        <v>10</v>
      </c>
      <c r="G42" s="19" t="s">
        <v>11</v>
      </c>
      <c r="H42" s="19" t="s">
        <v>12</v>
      </c>
      <c r="I42" s="19" t="s">
        <v>13</v>
      </c>
      <c r="J42" s="19" t="s">
        <v>14</v>
      </c>
      <c r="K42" s="19" t="s">
        <v>15</v>
      </c>
      <c r="L42" s="19" t="s">
        <v>16</v>
      </c>
      <c r="M42" s="19" t="s">
        <v>17</v>
      </c>
      <c r="N42" s="19" t="s">
        <v>197</v>
      </c>
      <c r="O42" s="19" t="s">
        <v>18</v>
      </c>
      <c r="P42" s="19" t="s">
        <v>19</v>
      </c>
      <c r="Q42" s="19" t="s">
        <v>20</v>
      </c>
      <c r="R42" s="20" t="s">
        <v>21</v>
      </c>
      <c r="S42" s="19" t="s">
        <v>22</v>
      </c>
      <c r="T42" s="19" t="s">
        <v>23</v>
      </c>
      <c r="U42" s="19" t="s">
        <v>24</v>
      </c>
      <c r="V42" s="19" t="s">
        <v>25</v>
      </c>
      <c r="W42" s="19" t="s">
        <v>26</v>
      </c>
      <c r="X42" s="19" t="s">
        <v>27</v>
      </c>
      <c r="Y42" s="19" t="s">
        <v>28</v>
      </c>
      <c r="Z42" s="19" t="s">
        <v>29</v>
      </c>
      <c r="AA42" s="19" t="s">
        <v>30</v>
      </c>
      <c r="AB42" s="19" t="s">
        <v>31</v>
      </c>
      <c r="AC42" s="19" t="s">
        <v>32</v>
      </c>
      <c r="AD42" s="19" t="s">
        <v>33</v>
      </c>
      <c r="AE42" s="19" t="s">
        <v>34</v>
      </c>
      <c r="AF42" s="19" t="s">
        <v>35</v>
      </c>
      <c r="AG42" s="19" t="s">
        <v>36</v>
      </c>
      <c r="AH42" s="19" t="s">
        <v>104</v>
      </c>
      <c r="AI42" s="18" t="s">
        <v>38</v>
      </c>
      <c r="AJ42" s="19" t="s">
        <v>39</v>
      </c>
      <c r="AK42" s="19" t="s">
        <v>198</v>
      </c>
      <c r="AL42" s="19" t="s">
        <v>40</v>
      </c>
      <c r="AM42" s="19" t="s">
        <v>41</v>
      </c>
      <c r="AN42" s="19" t="s">
        <v>42</v>
      </c>
      <c r="AO42" s="21" t="s">
        <v>228</v>
      </c>
      <c r="AP42" s="22" t="s">
        <v>44</v>
      </c>
      <c r="AQ42" s="19" t="s">
        <v>199</v>
      </c>
      <c r="AR42" s="19" t="s">
        <v>200</v>
      </c>
      <c r="AS42" s="19" t="s">
        <v>45</v>
      </c>
      <c r="AT42" s="21" t="s">
        <v>105</v>
      </c>
      <c r="AU42" s="22"/>
      <c r="AV42" s="23" t="s">
        <v>229</v>
      </c>
      <c r="AW42" s="24" t="s">
        <v>47</v>
      </c>
      <c r="AX42" s="24" t="s">
        <v>48</v>
      </c>
      <c r="AY42" s="25" t="s">
        <v>49</v>
      </c>
      <c r="AZ42" s="24" t="s">
        <v>50</v>
      </c>
      <c r="BA42" s="26" t="s">
        <v>51</v>
      </c>
      <c r="BB42" s="39"/>
      <c r="BC42" s="44"/>
      <c r="BD42" s="29" t="s">
        <v>54</v>
      </c>
      <c r="BE42" s="30" t="s">
        <v>55</v>
      </c>
      <c r="BF42" s="44"/>
      <c r="BG42" s="16" t="s">
        <v>6</v>
      </c>
    </row>
    <row r="43" spans="1:59" ht="12">
      <c r="A43" s="79">
        <v>40</v>
      </c>
      <c r="B43" s="2" t="s">
        <v>230</v>
      </c>
      <c r="C43" s="75"/>
      <c r="D43" s="53"/>
      <c r="E43" s="53"/>
      <c r="F43" s="53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66"/>
      <c r="AJ43" s="54"/>
      <c r="AK43" s="54"/>
      <c r="AL43" s="54"/>
      <c r="AM43" s="54"/>
      <c r="AN43" s="54"/>
      <c r="AO43" s="54"/>
      <c r="AP43" s="67"/>
      <c r="AQ43" s="54"/>
      <c r="AR43" s="54"/>
      <c r="AS43" s="54"/>
      <c r="AT43" s="54"/>
      <c r="AU43" s="39"/>
      <c r="AV43" s="68"/>
      <c r="AW43" s="68"/>
      <c r="AX43" s="69"/>
      <c r="AY43" s="70"/>
      <c r="AZ43" s="71"/>
      <c r="BA43" s="72"/>
      <c r="BB43" s="39"/>
      <c r="BC43" s="44"/>
      <c r="BD43" s="73"/>
      <c r="BE43" s="74"/>
      <c r="BF43" s="44">
        <f>+BA43+BC43+BD43+BE43</f>
        <v>0</v>
      </c>
      <c r="BG43" s="2" t="s">
        <v>230</v>
      </c>
    </row>
    <row r="44" spans="1:59" ht="12">
      <c r="A44" s="79">
        <v>41</v>
      </c>
      <c r="B44" s="2" t="s">
        <v>231</v>
      </c>
      <c r="C44" s="75"/>
      <c r="D44" s="53"/>
      <c r="E44" s="53"/>
      <c r="F44" s="53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66"/>
      <c r="AJ44" s="54"/>
      <c r="AK44" s="54"/>
      <c r="AL44" s="54"/>
      <c r="AM44" s="54"/>
      <c r="AN44" s="54"/>
      <c r="AO44" s="54"/>
      <c r="AP44" s="67"/>
      <c r="AQ44" s="54"/>
      <c r="AR44" s="54"/>
      <c r="AS44" s="54"/>
      <c r="AT44" s="54"/>
      <c r="AU44" s="39"/>
      <c r="AV44" s="68"/>
      <c r="AW44" s="68"/>
      <c r="AX44" s="69"/>
      <c r="AY44" s="70"/>
      <c r="AZ44" s="71"/>
      <c r="BA44" s="72"/>
      <c r="BB44" s="39"/>
      <c r="BC44" s="44"/>
      <c r="BD44" s="73"/>
      <c r="BE44" s="74"/>
      <c r="BF44" s="44"/>
      <c r="BG44" s="2" t="s">
        <v>231</v>
      </c>
    </row>
    <row r="45" spans="1:59" ht="12">
      <c r="A45" s="79">
        <v>42</v>
      </c>
      <c r="B45" s="76" t="s">
        <v>232</v>
      </c>
      <c r="C45" s="52"/>
      <c r="D45" s="53"/>
      <c r="E45" s="53"/>
      <c r="F45" s="53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66"/>
      <c r="AJ45" s="54">
        <v>5</v>
      </c>
      <c r="AK45" s="54"/>
      <c r="AL45" s="54"/>
      <c r="AM45" s="54"/>
      <c r="AN45" s="54"/>
      <c r="AO45" s="54"/>
      <c r="AP45" s="67"/>
      <c r="AQ45" s="54"/>
      <c r="AR45" s="54"/>
      <c r="AS45" s="54"/>
      <c r="AT45" s="54"/>
      <c r="AU45" s="39"/>
      <c r="AV45" s="68"/>
      <c r="AW45" s="68"/>
      <c r="AX45" s="69"/>
      <c r="AY45" s="70"/>
      <c r="AZ45" s="71"/>
      <c r="BA45" s="78"/>
      <c r="BB45" s="39"/>
      <c r="BC45" s="44"/>
      <c r="BD45" s="73"/>
      <c r="BE45" s="74">
        <v>134.44</v>
      </c>
      <c r="BF45" s="44">
        <f aca="true" t="shared" si="16" ref="BF45:BF48">+BA45+BC45+BD45+BE45</f>
        <v>134.44</v>
      </c>
      <c r="BG45" s="76" t="s">
        <v>232</v>
      </c>
    </row>
    <row r="46" spans="1:59" ht="12">
      <c r="A46" s="79">
        <v>43</v>
      </c>
      <c r="B46" s="76" t="s">
        <v>233</v>
      </c>
      <c r="C46" s="33"/>
      <c r="D46" s="53"/>
      <c r="E46" s="53"/>
      <c r="F46" s="53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66"/>
      <c r="AJ46" s="54"/>
      <c r="AK46" s="54"/>
      <c r="AL46" s="54"/>
      <c r="AM46" s="54"/>
      <c r="AN46" s="54"/>
      <c r="AO46" s="54"/>
      <c r="AP46" s="67"/>
      <c r="AQ46" s="54"/>
      <c r="AR46" s="54"/>
      <c r="AS46" s="54"/>
      <c r="AT46" s="54"/>
      <c r="AU46" s="39"/>
      <c r="AV46" s="68"/>
      <c r="AW46" s="68"/>
      <c r="AX46" s="69"/>
      <c r="AY46" s="70"/>
      <c r="AZ46" s="71"/>
      <c r="BA46" s="78"/>
      <c r="BB46" s="39"/>
      <c r="BC46" s="44"/>
      <c r="BD46" s="73"/>
      <c r="BE46" s="74">
        <v>26.89</v>
      </c>
      <c r="BF46" s="44">
        <f t="shared" si="16"/>
        <v>26.89</v>
      </c>
      <c r="BG46" s="76" t="s">
        <v>233</v>
      </c>
    </row>
    <row r="47" spans="1:59" ht="12">
      <c r="A47" s="79">
        <v>44</v>
      </c>
      <c r="B47" s="2" t="s">
        <v>234</v>
      </c>
      <c r="C47" s="75"/>
      <c r="D47" s="53"/>
      <c r="E47" s="53"/>
      <c r="F47" s="53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66"/>
      <c r="AJ47" s="54"/>
      <c r="AK47" s="54"/>
      <c r="AL47" s="54"/>
      <c r="AM47" s="54"/>
      <c r="AN47" s="54"/>
      <c r="AO47" s="54"/>
      <c r="AP47" s="67"/>
      <c r="AQ47" s="54"/>
      <c r="AR47" s="54"/>
      <c r="AS47" s="54"/>
      <c r="AT47" s="54"/>
      <c r="AU47" s="39"/>
      <c r="AV47" s="68"/>
      <c r="AW47" s="68"/>
      <c r="AX47" s="69"/>
      <c r="AY47" s="70"/>
      <c r="AZ47" s="71"/>
      <c r="BA47" s="72"/>
      <c r="BB47" s="39"/>
      <c r="BC47" s="44"/>
      <c r="BD47" s="73"/>
      <c r="BE47" s="74">
        <v>161.33</v>
      </c>
      <c r="BF47" s="44">
        <f t="shared" si="16"/>
        <v>161.33</v>
      </c>
      <c r="BG47" s="2" t="s">
        <v>234</v>
      </c>
    </row>
    <row r="48" spans="1:59" ht="12">
      <c r="A48" s="79">
        <v>45</v>
      </c>
      <c r="B48" s="2" t="s">
        <v>235</v>
      </c>
      <c r="C48" s="80"/>
      <c r="D48" s="53"/>
      <c r="E48" s="53"/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66"/>
      <c r="AJ48" s="54"/>
      <c r="AK48" s="54"/>
      <c r="AL48" s="54"/>
      <c r="AM48" s="54"/>
      <c r="AN48" s="54"/>
      <c r="AO48" s="54"/>
      <c r="AP48" s="67"/>
      <c r="AQ48" s="54"/>
      <c r="AR48" s="54"/>
      <c r="AS48" s="54"/>
      <c r="AT48" s="54"/>
      <c r="AU48" s="39"/>
      <c r="AV48" s="68"/>
      <c r="AW48" s="68"/>
      <c r="AX48" s="69"/>
      <c r="AY48" s="70"/>
      <c r="AZ48" s="71"/>
      <c r="BA48" s="72"/>
      <c r="BB48" s="39"/>
      <c r="BC48" s="44"/>
      <c r="BD48" s="73"/>
      <c r="BE48" s="74">
        <v>134.44</v>
      </c>
      <c r="BF48" s="44">
        <f t="shared" si="16"/>
        <v>134.44</v>
      </c>
      <c r="BG48" s="2" t="s">
        <v>235</v>
      </c>
    </row>
    <row r="49" spans="1:59" ht="12">
      <c r="A49" s="79">
        <v>46</v>
      </c>
      <c r="B49" s="2" t="s">
        <v>236</v>
      </c>
      <c r="C49" s="80"/>
      <c r="D49" s="53"/>
      <c r="E49" s="53"/>
      <c r="F49" s="53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66"/>
      <c r="AJ49" s="54"/>
      <c r="AK49" s="54"/>
      <c r="AL49" s="54"/>
      <c r="AM49" s="54"/>
      <c r="AN49" s="54"/>
      <c r="AO49" s="54"/>
      <c r="AP49" s="67"/>
      <c r="AQ49" s="54"/>
      <c r="AR49" s="54"/>
      <c r="AS49" s="54"/>
      <c r="AT49" s="54"/>
      <c r="AU49" s="39"/>
      <c r="AV49" s="68"/>
      <c r="AW49" s="68"/>
      <c r="AX49" s="69"/>
      <c r="AY49" s="70"/>
      <c r="AZ49" s="71"/>
      <c r="BA49" s="72"/>
      <c r="BB49" s="39"/>
      <c r="BC49" s="44"/>
      <c r="BD49" s="73"/>
      <c r="BE49" s="74"/>
      <c r="BF49" s="44"/>
      <c r="BG49" s="2" t="s">
        <v>236</v>
      </c>
    </row>
    <row r="50" spans="1:59" ht="12">
      <c r="A50" s="79">
        <v>47</v>
      </c>
      <c r="B50" s="49" t="s">
        <v>109</v>
      </c>
      <c r="C50" s="33" t="s">
        <v>76</v>
      </c>
      <c r="D50" s="53"/>
      <c r="E50" s="53"/>
      <c r="F50" s="53"/>
      <c r="G50" s="54">
        <v>5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>
        <v>5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66"/>
      <c r="AJ50" s="54">
        <v>6</v>
      </c>
      <c r="AK50" s="54"/>
      <c r="AL50" s="54"/>
      <c r="AM50" s="54"/>
      <c r="AN50" s="54"/>
      <c r="AO50" s="54"/>
      <c r="AP50" s="67"/>
      <c r="AQ50" s="54"/>
      <c r="AR50" s="54"/>
      <c r="AS50" s="54"/>
      <c r="AT50" s="54"/>
      <c r="AU50" s="39">
        <f aca="true" t="shared" si="17" ref="AU50:AU52">SUM(D50:AT50)</f>
        <v>16</v>
      </c>
      <c r="AV50" s="68"/>
      <c r="AW50" s="68"/>
      <c r="AX50" s="69"/>
      <c r="AY50" s="70"/>
      <c r="AZ50" s="71"/>
      <c r="BA50" s="72"/>
      <c r="BB50" s="39">
        <f aca="true" t="shared" si="18" ref="BB50:BB52">SUM(AU50:AZ50)</f>
        <v>16</v>
      </c>
      <c r="BC50" s="44">
        <f aca="true" t="shared" si="19" ref="BC50:BC52">(AU50*17.5+AW50*17.5+AX50*35+AY50*35+AZ50*50)+(BA50)</f>
        <v>280</v>
      </c>
      <c r="BD50" s="73"/>
      <c r="BE50" s="74"/>
      <c r="BF50" s="44">
        <f aca="true" t="shared" si="20" ref="BF50:BF60">+BA50+BC50+BD50+BE50</f>
        <v>280</v>
      </c>
      <c r="BG50" s="49" t="s">
        <v>109</v>
      </c>
    </row>
    <row r="51" spans="1:59" ht="12">
      <c r="A51" s="79">
        <v>48</v>
      </c>
      <c r="B51" s="49" t="s">
        <v>112</v>
      </c>
      <c r="C51" s="33" t="s">
        <v>76</v>
      </c>
      <c r="D51" s="53"/>
      <c r="E51" s="53"/>
      <c r="F51" s="53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66"/>
      <c r="AJ51" s="54">
        <v>12</v>
      </c>
      <c r="AK51" s="54"/>
      <c r="AL51" s="54"/>
      <c r="AM51" s="54"/>
      <c r="AN51" s="54"/>
      <c r="AO51" s="54"/>
      <c r="AP51" s="67"/>
      <c r="AQ51" s="54"/>
      <c r="AR51" s="54"/>
      <c r="AS51" s="54"/>
      <c r="AT51" s="54"/>
      <c r="AU51" s="39">
        <f t="shared" si="17"/>
        <v>12</v>
      </c>
      <c r="AV51" s="68"/>
      <c r="AW51" s="68"/>
      <c r="AX51" s="69"/>
      <c r="AY51" s="70"/>
      <c r="AZ51" s="71"/>
      <c r="BA51" s="72"/>
      <c r="BB51" s="39">
        <f t="shared" si="18"/>
        <v>12</v>
      </c>
      <c r="BC51" s="44">
        <f t="shared" si="19"/>
        <v>210</v>
      </c>
      <c r="BD51" s="73"/>
      <c r="BE51" s="74">
        <v>26.89</v>
      </c>
      <c r="BF51" s="44">
        <f t="shared" si="20"/>
        <v>236.89</v>
      </c>
      <c r="BG51" s="49" t="s">
        <v>112</v>
      </c>
    </row>
    <row r="52" spans="1:59" ht="12">
      <c r="A52" s="79">
        <v>49</v>
      </c>
      <c r="B52" s="49" t="s">
        <v>113</v>
      </c>
      <c r="C52" s="33" t="s">
        <v>76</v>
      </c>
      <c r="D52" s="53"/>
      <c r="E52" s="53"/>
      <c r="F52" s="53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66"/>
      <c r="AJ52" s="54"/>
      <c r="AK52" s="54"/>
      <c r="AL52" s="54"/>
      <c r="AM52" s="54"/>
      <c r="AN52" s="54"/>
      <c r="AO52" s="54"/>
      <c r="AP52" s="67"/>
      <c r="AQ52" s="54"/>
      <c r="AR52" s="54"/>
      <c r="AS52" s="54"/>
      <c r="AT52" s="54"/>
      <c r="AU52" s="39">
        <f t="shared" si="17"/>
        <v>0</v>
      </c>
      <c r="AV52" s="68"/>
      <c r="AW52" s="68"/>
      <c r="AX52" s="69"/>
      <c r="AY52" s="70"/>
      <c r="AZ52" s="71"/>
      <c r="BA52" s="72"/>
      <c r="BB52" s="39">
        <f t="shared" si="18"/>
        <v>0</v>
      </c>
      <c r="BC52" s="44">
        <f t="shared" si="19"/>
        <v>0</v>
      </c>
      <c r="BD52" s="73"/>
      <c r="BE52" s="74">
        <v>53.78</v>
      </c>
      <c r="BF52" s="44">
        <f t="shared" si="20"/>
        <v>53.78</v>
      </c>
      <c r="BG52" s="49" t="s">
        <v>113</v>
      </c>
    </row>
    <row r="53" spans="1:59" ht="12">
      <c r="A53" s="79">
        <v>50</v>
      </c>
      <c r="B53" s="49" t="s">
        <v>237</v>
      </c>
      <c r="C53" s="33"/>
      <c r="D53" s="53"/>
      <c r="E53" s="53"/>
      <c r="F53" s="53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66"/>
      <c r="AJ53" s="54">
        <v>12</v>
      </c>
      <c r="AK53" s="54"/>
      <c r="AL53" s="54"/>
      <c r="AM53" s="54"/>
      <c r="AN53" s="54"/>
      <c r="AO53" s="54"/>
      <c r="AP53" s="67"/>
      <c r="AQ53" s="54"/>
      <c r="AR53" s="54"/>
      <c r="AS53" s="54"/>
      <c r="AT53" s="54"/>
      <c r="AU53" s="39"/>
      <c r="AV53" s="68"/>
      <c r="AW53" s="68"/>
      <c r="AX53" s="69"/>
      <c r="AY53" s="70"/>
      <c r="AZ53" s="71"/>
      <c r="BA53" s="72"/>
      <c r="BB53" s="39"/>
      <c r="BC53" s="44"/>
      <c r="BD53" s="73"/>
      <c r="BE53" s="74">
        <v>26.89</v>
      </c>
      <c r="BF53" s="44">
        <f t="shared" si="20"/>
        <v>26.89</v>
      </c>
      <c r="BG53" s="49" t="s">
        <v>237</v>
      </c>
    </row>
    <row r="54" spans="1:59" ht="12">
      <c r="A54" s="79">
        <v>51</v>
      </c>
      <c r="B54" s="76" t="s">
        <v>117</v>
      </c>
      <c r="C54" s="52" t="s">
        <v>76</v>
      </c>
      <c r="D54" s="53"/>
      <c r="E54" s="53"/>
      <c r="F54" s="5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66"/>
      <c r="AJ54" s="54">
        <v>12</v>
      </c>
      <c r="AK54" s="54"/>
      <c r="AL54" s="54"/>
      <c r="AM54" s="54"/>
      <c r="AN54" s="54"/>
      <c r="AO54" s="54"/>
      <c r="AP54" s="67"/>
      <c r="AQ54" s="54"/>
      <c r="AR54" s="54"/>
      <c r="AS54" s="54"/>
      <c r="AT54" s="54"/>
      <c r="AU54" s="39">
        <f>SUM(D54:AT54)</f>
        <v>12</v>
      </c>
      <c r="AV54" s="68"/>
      <c r="AW54" s="68"/>
      <c r="AX54" s="69"/>
      <c r="AY54" s="70"/>
      <c r="AZ54" s="71"/>
      <c r="BA54" s="72"/>
      <c r="BB54" s="39">
        <f>SUM(AU54:AZ54)</f>
        <v>12</v>
      </c>
      <c r="BC54" s="44">
        <f>(AU54*17.5+AW54*17.5+AX54*35+AY54*35+AZ54*50)+(BA54)</f>
        <v>210</v>
      </c>
      <c r="BD54" s="73"/>
      <c r="BE54" s="74">
        <v>26.89</v>
      </c>
      <c r="BF54" s="44">
        <f t="shared" si="20"/>
        <v>236.89</v>
      </c>
      <c r="BG54" s="76" t="s">
        <v>117</v>
      </c>
    </row>
    <row r="55" spans="1:59" ht="12">
      <c r="A55" s="79">
        <v>52</v>
      </c>
      <c r="B55" s="49" t="s">
        <v>118</v>
      </c>
      <c r="C55" s="52"/>
      <c r="D55" s="53"/>
      <c r="E55" s="53"/>
      <c r="F55" s="53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66"/>
      <c r="AJ55" s="54"/>
      <c r="AK55" s="54"/>
      <c r="AL55" s="54"/>
      <c r="AM55" s="54"/>
      <c r="AN55" s="54"/>
      <c r="AO55" s="54"/>
      <c r="AP55" s="67"/>
      <c r="AQ55" s="54"/>
      <c r="AR55" s="54"/>
      <c r="AS55" s="54"/>
      <c r="AT55" s="54"/>
      <c r="AU55" s="39"/>
      <c r="AV55" s="68"/>
      <c r="AW55" s="68"/>
      <c r="AX55" s="69"/>
      <c r="AY55" s="70"/>
      <c r="AZ55" s="71"/>
      <c r="BA55" s="72"/>
      <c r="BB55" s="39"/>
      <c r="BC55" s="44"/>
      <c r="BD55" s="73"/>
      <c r="BE55" s="74"/>
      <c r="BF55" s="44">
        <f t="shared" si="20"/>
        <v>0</v>
      </c>
      <c r="BG55" s="49" t="s">
        <v>118</v>
      </c>
    </row>
    <row r="56" spans="1:59" ht="12">
      <c r="A56" s="79">
        <v>53</v>
      </c>
      <c r="B56" s="76" t="s">
        <v>238</v>
      </c>
      <c r="C56" s="52"/>
      <c r="D56" s="53"/>
      <c r="E56" s="53"/>
      <c r="F56" s="5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77"/>
      <c r="AH56" s="77"/>
      <c r="AI56" s="66"/>
      <c r="AJ56" s="54"/>
      <c r="AK56" s="54"/>
      <c r="AL56" s="54"/>
      <c r="AM56" s="54"/>
      <c r="AN56" s="54"/>
      <c r="AO56" s="54"/>
      <c r="AP56" s="67"/>
      <c r="AQ56" s="54"/>
      <c r="AR56" s="54"/>
      <c r="AS56" s="54"/>
      <c r="AT56" s="54"/>
      <c r="AU56" s="39"/>
      <c r="AV56" s="68"/>
      <c r="AW56" s="68"/>
      <c r="AX56" s="69"/>
      <c r="AY56" s="70"/>
      <c r="AZ56" s="71"/>
      <c r="BA56" s="72"/>
      <c r="BB56" s="39"/>
      <c r="BC56" s="44"/>
      <c r="BD56" s="73"/>
      <c r="BE56" s="74"/>
      <c r="BF56" s="44">
        <f t="shared" si="20"/>
        <v>0</v>
      </c>
      <c r="BG56" s="76" t="s">
        <v>238</v>
      </c>
    </row>
    <row r="57" spans="1:59" ht="12">
      <c r="A57" s="79">
        <v>54</v>
      </c>
      <c r="B57" s="2" t="s">
        <v>239</v>
      </c>
      <c r="D57" s="53"/>
      <c r="E57" s="53"/>
      <c r="F57" s="53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66"/>
      <c r="AJ57" s="54"/>
      <c r="AK57" s="54"/>
      <c r="AL57" s="54"/>
      <c r="AM57" s="54"/>
      <c r="AN57" s="54"/>
      <c r="AO57" s="54"/>
      <c r="AP57" s="67"/>
      <c r="AQ57" s="54"/>
      <c r="AR57" s="54"/>
      <c r="AS57" s="54"/>
      <c r="AT57" s="54"/>
      <c r="AU57" s="39"/>
      <c r="AV57" s="68"/>
      <c r="AW57" s="68"/>
      <c r="AX57" s="69"/>
      <c r="AY57" s="70"/>
      <c r="AZ57" s="71"/>
      <c r="BA57" s="72"/>
      <c r="BB57" s="39"/>
      <c r="BC57" s="44"/>
      <c r="BD57" s="73"/>
      <c r="BE57" s="74"/>
      <c r="BF57" s="44">
        <f t="shared" si="20"/>
        <v>0</v>
      </c>
      <c r="BG57" s="2" t="s">
        <v>239</v>
      </c>
    </row>
    <row r="58" spans="1:59" ht="12">
      <c r="A58" s="79">
        <v>55</v>
      </c>
      <c r="B58" s="2" t="s">
        <v>240</v>
      </c>
      <c r="C58" s="75"/>
      <c r="D58" s="53"/>
      <c r="E58" s="53"/>
      <c r="F58" s="53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66"/>
      <c r="AJ58" s="54"/>
      <c r="AK58" s="54"/>
      <c r="AL58" s="54"/>
      <c r="AM58" s="54"/>
      <c r="AN58" s="54"/>
      <c r="AO58" s="54"/>
      <c r="AP58" s="67"/>
      <c r="AQ58" s="54"/>
      <c r="AR58" s="54"/>
      <c r="AS58" s="54"/>
      <c r="AT58" s="54"/>
      <c r="AU58" s="39"/>
      <c r="AV58" s="68"/>
      <c r="AW58" s="68"/>
      <c r="AX58" s="69"/>
      <c r="AY58" s="70"/>
      <c r="AZ58" s="71"/>
      <c r="BA58" s="72"/>
      <c r="BB58" s="39"/>
      <c r="BC58" s="44"/>
      <c r="BD58" s="73"/>
      <c r="BE58" s="74"/>
      <c r="BF58" s="44">
        <f t="shared" si="20"/>
        <v>0</v>
      </c>
      <c r="BG58" s="2" t="s">
        <v>240</v>
      </c>
    </row>
    <row r="59" spans="1:59" ht="12">
      <c r="A59" s="79">
        <v>56</v>
      </c>
      <c r="B59" s="49" t="s">
        <v>125</v>
      </c>
      <c r="C59" s="52" t="s">
        <v>60</v>
      </c>
      <c r="D59" s="53"/>
      <c r="E59" s="53"/>
      <c r="F59" s="53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66"/>
      <c r="AJ59" s="54">
        <v>10</v>
      </c>
      <c r="AK59" s="54"/>
      <c r="AL59" s="54"/>
      <c r="AM59" s="54"/>
      <c r="AN59" s="54"/>
      <c r="AO59" s="54"/>
      <c r="AP59" s="67"/>
      <c r="AQ59" s="54"/>
      <c r="AR59" s="54"/>
      <c r="AS59" s="54"/>
      <c r="AT59" s="54"/>
      <c r="AU59" s="39">
        <f>SUM(D59:AT59)</f>
        <v>10</v>
      </c>
      <c r="AV59" s="68"/>
      <c r="AW59" s="68"/>
      <c r="AX59" s="69"/>
      <c r="AY59" s="70"/>
      <c r="AZ59" s="71"/>
      <c r="BA59" s="72"/>
      <c r="BB59" s="39">
        <f>SUM(AU59:AZ59)</f>
        <v>10</v>
      </c>
      <c r="BC59" s="44">
        <f>(AU59*17.5+AW59*17.5+AX59*35+AY59*35+AZ59*50)+(BA59)</f>
        <v>175</v>
      </c>
      <c r="BD59" s="73"/>
      <c r="BE59" s="74"/>
      <c r="BF59" s="44">
        <f t="shared" si="20"/>
        <v>175</v>
      </c>
      <c r="BG59" s="49" t="s">
        <v>125</v>
      </c>
    </row>
    <row r="60" spans="1:59" ht="12">
      <c r="A60" s="79">
        <v>57</v>
      </c>
      <c r="B60" s="49" t="s">
        <v>241</v>
      </c>
      <c r="C60" s="52"/>
      <c r="D60" s="53"/>
      <c r="E60" s="53"/>
      <c r="F60" s="53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66"/>
      <c r="AJ60" s="54"/>
      <c r="AK60" s="54"/>
      <c r="AL60" s="54"/>
      <c r="AM60" s="54"/>
      <c r="AN60" s="54"/>
      <c r="AO60" s="54"/>
      <c r="AP60" s="67"/>
      <c r="AQ60" s="54"/>
      <c r="AR60" s="54"/>
      <c r="AS60" s="54"/>
      <c r="AT60" s="54"/>
      <c r="AU60" s="39"/>
      <c r="AV60" s="68"/>
      <c r="AW60" s="68"/>
      <c r="AX60" s="69"/>
      <c r="AY60" s="70"/>
      <c r="AZ60" s="71"/>
      <c r="BA60" s="72"/>
      <c r="BB60" s="39"/>
      <c r="BC60" s="44"/>
      <c r="BD60" s="81"/>
      <c r="BE60" s="74">
        <v>26.89</v>
      </c>
      <c r="BF60" s="44">
        <f t="shared" si="20"/>
        <v>26.89</v>
      </c>
      <c r="BG60" s="49" t="s">
        <v>241</v>
      </c>
    </row>
    <row r="61" spans="1:59" ht="12">
      <c r="A61" s="79">
        <v>58</v>
      </c>
      <c r="B61" s="49" t="s">
        <v>242</v>
      </c>
      <c r="C61" s="52"/>
      <c r="D61" s="53"/>
      <c r="E61" s="53"/>
      <c r="F61" s="53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66"/>
      <c r="AJ61" s="54"/>
      <c r="AK61" s="54"/>
      <c r="AL61" s="54"/>
      <c r="AM61" s="54"/>
      <c r="AN61" s="54"/>
      <c r="AO61" s="54"/>
      <c r="AP61" s="67"/>
      <c r="AQ61" s="54"/>
      <c r="AR61" s="54"/>
      <c r="AS61" s="54"/>
      <c r="AT61" s="54"/>
      <c r="AU61" s="39"/>
      <c r="AV61" s="68"/>
      <c r="AW61" s="68"/>
      <c r="AX61" s="69"/>
      <c r="AY61" s="70"/>
      <c r="AZ61" s="71"/>
      <c r="BA61" s="72"/>
      <c r="BB61" s="39"/>
      <c r="BC61" s="44"/>
      <c r="BD61" s="81"/>
      <c r="BE61" s="74"/>
      <c r="BF61" s="44"/>
      <c r="BG61" s="49" t="s">
        <v>242</v>
      </c>
    </row>
    <row r="62" spans="1:59" ht="12">
      <c r="A62" s="79">
        <v>59</v>
      </c>
      <c r="B62" s="76" t="s">
        <v>243</v>
      </c>
      <c r="D62" s="53"/>
      <c r="E62" s="53"/>
      <c r="F62" s="53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66"/>
      <c r="AJ62" s="54">
        <v>10</v>
      </c>
      <c r="AK62" s="54"/>
      <c r="AL62" s="54"/>
      <c r="AM62" s="54"/>
      <c r="AN62" s="54"/>
      <c r="AO62" s="54"/>
      <c r="AP62" s="67"/>
      <c r="AQ62" s="54"/>
      <c r="AR62" s="54"/>
      <c r="AS62" s="54"/>
      <c r="AT62" s="54"/>
      <c r="AU62" s="39"/>
      <c r="AV62" s="68"/>
      <c r="AW62" s="68"/>
      <c r="AX62" s="69"/>
      <c r="AY62" s="70"/>
      <c r="AZ62" s="71"/>
      <c r="BA62" s="72"/>
      <c r="BB62" s="39"/>
      <c r="BC62" s="44"/>
      <c r="BD62" s="73"/>
      <c r="BE62" s="74">
        <v>26.89</v>
      </c>
      <c r="BF62" s="44">
        <f aca="true" t="shared" si="21" ref="BF62:BF64">+BA62+BC62+BD62+BE62</f>
        <v>26.89</v>
      </c>
      <c r="BG62" s="76" t="s">
        <v>243</v>
      </c>
    </row>
    <row r="63" spans="1:59" ht="12">
      <c r="A63" s="79">
        <v>60</v>
      </c>
      <c r="B63" s="76" t="s">
        <v>244</v>
      </c>
      <c r="D63" s="53"/>
      <c r="E63" s="53"/>
      <c r="F63" s="53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66"/>
      <c r="AJ63" s="54">
        <v>10</v>
      </c>
      <c r="AK63" s="54"/>
      <c r="AL63" s="54"/>
      <c r="AM63" s="54"/>
      <c r="AN63" s="54"/>
      <c r="AO63" s="54"/>
      <c r="AP63" s="67"/>
      <c r="AQ63" s="54"/>
      <c r="AR63" s="54"/>
      <c r="AS63" s="54"/>
      <c r="AT63" s="54"/>
      <c r="AU63" s="39"/>
      <c r="AV63" s="68"/>
      <c r="AW63" s="68"/>
      <c r="AX63" s="69"/>
      <c r="AY63" s="70"/>
      <c r="AZ63" s="71"/>
      <c r="BA63" s="72"/>
      <c r="BB63" s="39"/>
      <c r="BC63" s="44"/>
      <c r="BD63" s="73"/>
      <c r="BE63" s="74">
        <v>53.78</v>
      </c>
      <c r="BF63" s="44">
        <f t="shared" si="21"/>
        <v>53.78</v>
      </c>
      <c r="BG63" s="76" t="s">
        <v>244</v>
      </c>
    </row>
    <row r="64" spans="1:59" ht="12">
      <c r="A64" s="79">
        <v>61</v>
      </c>
      <c r="B64" s="76" t="s">
        <v>245</v>
      </c>
      <c r="C64" s="2" t="s">
        <v>60</v>
      </c>
      <c r="D64" s="53"/>
      <c r="E64" s="53"/>
      <c r="F64" s="53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66"/>
      <c r="AJ64" s="54"/>
      <c r="AK64" s="54"/>
      <c r="AL64" s="54"/>
      <c r="AM64" s="54"/>
      <c r="AN64" s="54"/>
      <c r="AO64" s="54"/>
      <c r="AP64" s="67"/>
      <c r="AQ64" s="54"/>
      <c r="AR64" s="54"/>
      <c r="AS64" s="54"/>
      <c r="AT64" s="54"/>
      <c r="AU64" s="39">
        <f>SUM(D64:AT64)</f>
        <v>0</v>
      </c>
      <c r="AV64" s="68"/>
      <c r="AW64" s="68"/>
      <c r="AX64" s="69"/>
      <c r="AY64" s="70"/>
      <c r="AZ64" s="71"/>
      <c r="BA64" s="72"/>
      <c r="BB64" s="39">
        <f>SUM(AU64:AZ64)</f>
        <v>0</v>
      </c>
      <c r="BC64" s="44">
        <f>(AU64*17.5+AW64*17.5+AX64*35+AY64*35+AZ64*50)+(BA64)</f>
        <v>0</v>
      </c>
      <c r="BD64" s="73"/>
      <c r="BE64" s="74"/>
      <c r="BF64" s="44">
        <f t="shared" si="21"/>
        <v>0</v>
      </c>
      <c r="BG64" s="76" t="s">
        <v>245</v>
      </c>
    </row>
    <row r="65" spans="1:59" ht="12">
      <c r="A65" s="79">
        <v>62</v>
      </c>
      <c r="B65" s="76" t="s">
        <v>246</v>
      </c>
      <c r="D65" s="53"/>
      <c r="E65" s="53"/>
      <c r="F65" s="53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66"/>
      <c r="AJ65" s="54">
        <v>10</v>
      </c>
      <c r="AK65" s="54"/>
      <c r="AL65" s="54"/>
      <c r="AM65" s="54"/>
      <c r="AN65" s="54"/>
      <c r="AO65" s="54"/>
      <c r="AP65" s="67"/>
      <c r="AQ65" s="54"/>
      <c r="AR65" s="54"/>
      <c r="AS65" s="54"/>
      <c r="AT65" s="54"/>
      <c r="AU65" s="39"/>
      <c r="AV65" s="68"/>
      <c r="AW65" s="68"/>
      <c r="AX65" s="69"/>
      <c r="AY65" s="70"/>
      <c r="AZ65" s="71"/>
      <c r="BA65" s="72"/>
      <c r="BB65" s="39"/>
      <c r="BC65" s="44"/>
      <c r="BD65" s="73"/>
      <c r="BE65" s="74"/>
      <c r="BF65" s="44"/>
      <c r="BG65" s="76" t="s">
        <v>246</v>
      </c>
    </row>
    <row r="66" spans="1:59" ht="12">
      <c r="A66" s="79">
        <v>63</v>
      </c>
      <c r="B66" s="49" t="s">
        <v>133</v>
      </c>
      <c r="C66" s="52" t="s">
        <v>60</v>
      </c>
      <c r="D66" s="53"/>
      <c r="E66" s="53">
        <v>48</v>
      </c>
      <c r="F66" s="53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>
        <v>2</v>
      </c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66"/>
      <c r="AJ66" s="54">
        <v>10</v>
      </c>
      <c r="AK66" s="54"/>
      <c r="AL66" s="54"/>
      <c r="AM66" s="54"/>
      <c r="AN66" s="54"/>
      <c r="AO66" s="54"/>
      <c r="AP66" s="67"/>
      <c r="AQ66" s="54"/>
      <c r="AR66" s="54"/>
      <c r="AS66" s="54"/>
      <c r="AT66" s="54"/>
      <c r="AU66" s="39">
        <f aca="true" t="shared" si="22" ref="AU66:AU67">SUM(D66:AT66)</f>
        <v>60</v>
      </c>
      <c r="AV66" s="68"/>
      <c r="AW66" s="68"/>
      <c r="AX66" s="69"/>
      <c r="AY66" s="70"/>
      <c r="AZ66" s="71"/>
      <c r="BA66" s="82"/>
      <c r="BB66" s="39">
        <f aca="true" t="shared" si="23" ref="BB66:BB67">SUM(AU66:AZ66)</f>
        <v>60</v>
      </c>
      <c r="BC66" s="44">
        <f aca="true" t="shared" si="24" ref="BC66:BC67">(AU66*17.5+AW66*17.5+AX66*35+AY66*35+AZ66*50)+(BA66)</f>
        <v>1050</v>
      </c>
      <c r="BD66" s="73"/>
      <c r="BE66" s="74">
        <v>107.55</v>
      </c>
      <c r="BF66" s="44">
        <f aca="true" t="shared" si="25" ref="BF66:BF70">+BA66+BC66+BD66+BE66</f>
        <v>1157.55</v>
      </c>
      <c r="BG66" s="49" t="s">
        <v>133</v>
      </c>
    </row>
    <row r="67" spans="1:59" ht="12">
      <c r="A67" s="79">
        <v>64</v>
      </c>
      <c r="B67" s="76" t="s">
        <v>134</v>
      </c>
      <c r="C67" s="52" t="s">
        <v>76</v>
      </c>
      <c r="D67" s="53"/>
      <c r="E67" s="53"/>
      <c r="F67" s="53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66"/>
      <c r="AJ67" s="54">
        <v>12</v>
      </c>
      <c r="AK67" s="54"/>
      <c r="AL67" s="54"/>
      <c r="AM67" s="54"/>
      <c r="AN67" s="54"/>
      <c r="AO67" s="54"/>
      <c r="AP67" s="67"/>
      <c r="AQ67" s="54"/>
      <c r="AR67" s="54"/>
      <c r="AS67" s="54"/>
      <c r="AT67" s="54"/>
      <c r="AU67" s="39">
        <f t="shared" si="22"/>
        <v>12</v>
      </c>
      <c r="AV67" s="68"/>
      <c r="AW67" s="68"/>
      <c r="AX67" s="69"/>
      <c r="AY67" s="70">
        <v>11</v>
      </c>
      <c r="AZ67" s="71"/>
      <c r="BA67" s="78"/>
      <c r="BB67" s="39">
        <f t="shared" si="23"/>
        <v>23</v>
      </c>
      <c r="BC67" s="44">
        <f t="shared" si="24"/>
        <v>595</v>
      </c>
      <c r="BD67" s="73"/>
      <c r="BE67" s="74"/>
      <c r="BF67" s="44">
        <f t="shared" si="25"/>
        <v>595</v>
      </c>
      <c r="BG67" s="76" t="s">
        <v>134</v>
      </c>
    </row>
    <row r="68" spans="1:59" ht="12">
      <c r="A68" s="79">
        <v>65</v>
      </c>
      <c r="B68" s="158" t="s">
        <v>247</v>
      </c>
      <c r="C68" s="83"/>
      <c r="D68" s="53"/>
      <c r="E68" s="53"/>
      <c r="F68" s="53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66"/>
      <c r="AJ68" s="54">
        <v>10</v>
      </c>
      <c r="AK68" s="54"/>
      <c r="AL68" s="54"/>
      <c r="AM68" s="54"/>
      <c r="AN68" s="54"/>
      <c r="AO68" s="54"/>
      <c r="AP68" s="67"/>
      <c r="AQ68" s="54"/>
      <c r="AR68" s="54"/>
      <c r="AS68" s="54"/>
      <c r="AT68" s="54"/>
      <c r="AU68" s="39"/>
      <c r="AV68" s="68"/>
      <c r="AW68" s="68"/>
      <c r="AX68" s="69"/>
      <c r="AY68" s="70"/>
      <c r="AZ68" s="71"/>
      <c r="BA68" s="72"/>
      <c r="BB68" s="39"/>
      <c r="BC68" s="44"/>
      <c r="BD68" s="73"/>
      <c r="BE68" s="74"/>
      <c r="BF68" s="44">
        <f t="shared" si="25"/>
        <v>0</v>
      </c>
      <c r="BG68" s="158" t="s">
        <v>247</v>
      </c>
    </row>
    <row r="69" spans="1:59" ht="12">
      <c r="A69" s="79">
        <v>66</v>
      </c>
      <c r="B69" s="49" t="s">
        <v>138</v>
      </c>
      <c r="C69" s="75" t="s">
        <v>58</v>
      </c>
      <c r="D69" s="85"/>
      <c r="E69" s="85"/>
      <c r="F69" s="85"/>
      <c r="G69" s="86"/>
      <c r="H69" s="86"/>
      <c r="I69" s="86"/>
      <c r="J69" s="86"/>
      <c r="K69" s="86"/>
      <c r="L69" s="86">
        <v>5</v>
      </c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7"/>
      <c r="AJ69" s="86"/>
      <c r="AK69" s="86"/>
      <c r="AL69" s="86"/>
      <c r="AM69" s="86"/>
      <c r="AN69" s="86"/>
      <c r="AO69" s="86"/>
      <c r="AP69" s="88"/>
      <c r="AQ69" s="86"/>
      <c r="AR69" s="86"/>
      <c r="AS69" s="86"/>
      <c r="AT69" s="86"/>
      <c r="AU69" s="39">
        <f>SUM(D69:AT69)</f>
        <v>5</v>
      </c>
      <c r="AV69" s="89"/>
      <c r="AW69" s="89"/>
      <c r="AX69" s="90"/>
      <c r="AY69" s="91"/>
      <c r="AZ69" s="92"/>
      <c r="BA69" s="93"/>
      <c r="BB69" s="39">
        <f>SUM(AU69:AZ69)</f>
        <v>5</v>
      </c>
      <c r="BC69" s="44">
        <f>(AU69*17.5+AW69*17.5+AX69*35+AY69*35+AZ69*50)+(BA69)</f>
        <v>87.5</v>
      </c>
      <c r="BD69" s="94"/>
      <c r="BE69" s="95"/>
      <c r="BF69" s="44">
        <f t="shared" si="25"/>
        <v>87.5</v>
      </c>
      <c r="BG69" s="49" t="s">
        <v>138</v>
      </c>
    </row>
    <row r="70" spans="1:59" ht="12" customHeight="1">
      <c r="A70" s="79">
        <v>67</v>
      </c>
      <c r="B70" s="49" t="s">
        <v>248</v>
      </c>
      <c r="C70" s="75"/>
      <c r="D70" s="96"/>
      <c r="E70" s="96"/>
      <c r="F70" s="96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8"/>
      <c r="AJ70" s="97">
        <v>12</v>
      </c>
      <c r="AK70" s="97"/>
      <c r="AL70" s="97"/>
      <c r="AM70" s="97"/>
      <c r="AN70" s="97"/>
      <c r="AO70" s="97"/>
      <c r="AP70" s="99"/>
      <c r="AQ70" s="97"/>
      <c r="AR70" s="97"/>
      <c r="AS70" s="97"/>
      <c r="AT70" s="97"/>
      <c r="AU70" s="39"/>
      <c r="AV70" s="100"/>
      <c r="AW70" s="100"/>
      <c r="AX70" s="101"/>
      <c r="AY70" s="102"/>
      <c r="AZ70" s="103"/>
      <c r="BA70" s="104"/>
      <c r="BB70" s="39"/>
      <c r="BC70" s="44"/>
      <c r="BD70" s="105"/>
      <c r="BE70" s="106"/>
      <c r="BF70" s="44">
        <f t="shared" si="25"/>
        <v>0</v>
      </c>
      <c r="BG70" s="49" t="s">
        <v>248</v>
      </c>
    </row>
    <row r="71" spans="1:59" ht="12" customHeight="1">
      <c r="A71" s="79">
        <v>68</v>
      </c>
      <c r="B71" s="49" t="s">
        <v>249</v>
      </c>
      <c r="C71" s="75"/>
      <c r="D71" s="85"/>
      <c r="E71" s="85"/>
      <c r="F71" s="85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7"/>
      <c r="AJ71" s="86">
        <v>6</v>
      </c>
      <c r="AK71" s="86"/>
      <c r="AL71" s="86"/>
      <c r="AM71" s="86"/>
      <c r="AN71" s="86"/>
      <c r="AO71" s="86"/>
      <c r="AP71" s="88"/>
      <c r="AQ71" s="86"/>
      <c r="AR71" s="86"/>
      <c r="AS71" s="86"/>
      <c r="AT71" s="86"/>
      <c r="AU71" s="39"/>
      <c r="AV71" s="89"/>
      <c r="AW71" s="89"/>
      <c r="AX71" s="90"/>
      <c r="AY71" s="91"/>
      <c r="AZ71" s="92"/>
      <c r="BA71" s="93"/>
      <c r="BB71" s="39"/>
      <c r="BC71" s="44"/>
      <c r="BD71" s="94"/>
      <c r="BE71" s="95"/>
      <c r="BF71" s="44"/>
      <c r="BG71" s="49" t="s">
        <v>249</v>
      </c>
    </row>
    <row r="72" spans="1:59" ht="12">
      <c r="A72" s="79">
        <v>69</v>
      </c>
      <c r="B72" s="49" t="s">
        <v>250</v>
      </c>
      <c r="C72" s="52" t="s">
        <v>60</v>
      </c>
      <c r="D72" s="53"/>
      <c r="E72" s="53"/>
      <c r="F72" s="53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66"/>
      <c r="AJ72" s="54"/>
      <c r="AK72" s="54"/>
      <c r="AL72" s="54"/>
      <c r="AM72" s="54"/>
      <c r="AN72" s="54"/>
      <c r="AO72" s="54"/>
      <c r="AP72" s="67"/>
      <c r="AQ72" s="54"/>
      <c r="AR72" s="54"/>
      <c r="AS72" s="54"/>
      <c r="AT72" s="54"/>
      <c r="AU72" s="39">
        <f aca="true" t="shared" si="26" ref="AU72:AU73">SUM(D72:AT72)</f>
        <v>0</v>
      </c>
      <c r="AV72" s="68"/>
      <c r="AW72" s="68"/>
      <c r="AX72" s="69"/>
      <c r="AY72" s="70"/>
      <c r="AZ72" s="71"/>
      <c r="BA72" s="78"/>
      <c r="BB72" s="39">
        <f aca="true" t="shared" si="27" ref="BB72:BB73">SUM(AU72:AZ72)</f>
        <v>0</v>
      </c>
      <c r="BC72" s="44">
        <f aca="true" t="shared" si="28" ref="BC72:BC73">(AU72*17.5+AW72*17.5+AX72*35+AY72*35+AZ72*50)+(BA72)</f>
        <v>0</v>
      </c>
      <c r="BD72" s="73"/>
      <c r="BE72" s="74"/>
      <c r="BF72" s="44">
        <f aca="true" t="shared" si="29" ref="BF72:BF73">+BA72+BC72+BD72+BE72</f>
        <v>0</v>
      </c>
      <c r="BG72" s="49" t="s">
        <v>250</v>
      </c>
    </row>
    <row r="73" spans="1:59" ht="12">
      <c r="A73" s="79">
        <v>70</v>
      </c>
      <c r="B73" s="49" t="s">
        <v>251</v>
      </c>
      <c r="C73" s="75" t="s">
        <v>58</v>
      </c>
      <c r="D73" s="53"/>
      <c r="E73" s="53"/>
      <c r="F73" s="53"/>
      <c r="G73" s="54">
        <v>5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66"/>
      <c r="AJ73" s="54">
        <v>10</v>
      </c>
      <c r="AK73" s="54"/>
      <c r="AL73" s="54"/>
      <c r="AM73" s="54"/>
      <c r="AN73" s="54"/>
      <c r="AO73" s="54"/>
      <c r="AP73" s="67"/>
      <c r="AQ73" s="54"/>
      <c r="AR73" s="54"/>
      <c r="AS73" s="54"/>
      <c r="AT73" s="54"/>
      <c r="AU73" s="39">
        <f t="shared" si="26"/>
        <v>15</v>
      </c>
      <c r="AV73" s="68"/>
      <c r="AW73" s="68"/>
      <c r="AX73" s="69"/>
      <c r="AY73" s="70">
        <v>6</v>
      </c>
      <c r="AZ73" s="71"/>
      <c r="BA73" s="78"/>
      <c r="BB73" s="39">
        <f t="shared" si="27"/>
        <v>21</v>
      </c>
      <c r="BC73" s="44">
        <f t="shared" si="28"/>
        <v>472.5</v>
      </c>
      <c r="BD73" s="73"/>
      <c r="BE73" s="74"/>
      <c r="BF73" s="44">
        <f t="shared" si="29"/>
        <v>472.5</v>
      </c>
      <c r="BG73" s="49" t="s">
        <v>251</v>
      </c>
    </row>
    <row r="74" spans="1:59" ht="12">
      <c r="A74" s="79">
        <v>71</v>
      </c>
      <c r="B74" s="49" t="s">
        <v>252</v>
      </c>
      <c r="C74" s="75"/>
      <c r="D74" s="53"/>
      <c r="E74" s="53"/>
      <c r="F74" s="53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66"/>
      <c r="AJ74" s="54"/>
      <c r="AK74" s="54"/>
      <c r="AL74" s="54"/>
      <c r="AM74" s="54"/>
      <c r="AN74" s="54"/>
      <c r="AO74" s="54"/>
      <c r="AP74" s="67"/>
      <c r="AQ74" s="54"/>
      <c r="AR74" s="54"/>
      <c r="AS74" s="54"/>
      <c r="AT74" s="54"/>
      <c r="AU74" s="39"/>
      <c r="AV74" s="68"/>
      <c r="AW74" s="68"/>
      <c r="AX74" s="69"/>
      <c r="AY74" s="70"/>
      <c r="AZ74" s="71"/>
      <c r="BA74" s="78"/>
      <c r="BB74" s="39"/>
      <c r="BC74" s="44"/>
      <c r="BD74" s="73"/>
      <c r="BE74" s="74"/>
      <c r="BF74" s="44"/>
      <c r="BG74" s="49" t="s">
        <v>252</v>
      </c>
    </row>
    <row r="75" spans="1:59" ht="12">
      <c r="A75" s="79">
        <v>72</v>
      </c>
      <c r="B75" s="49" t="s">
        <v>143</v>
      </c>
      <c r="C75" s="52" t="s">
        <v>60</v>
      </c>
      <c r="D75" s="53"/>
      <c r="E75" s="53"/>
      <c r="F75" s="53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66"/>
      <c r="AJ75" s="54">
        <v>15</v>
      </c>
      <c r="AK75" s="54"/>
      <c r="AL75" s="54"/>
      <c r="AM75" s="54"/>
      <c r="AN75" s="54"/>
      <c r="AO75" s="54"/>
      <c r="AP75" s="67"/>
      <c r="AQ75" s="54"/>
      <c r="AR75" s="54"/>
      <c r="AS75" s="54"/>
      <c r="AT75" s="54"/>
      <c r="AU75" s="39">
        <f>SUM(D75:AT75)</f>
        <v>15</v>
      </c>
      <c r="AV75" s="68"/>
      <c r="AW75" s="68"/>
      <c r="AX75" s="69"/>
      <c r="AY75" s="70"/>
      <c r="AZ75" s="71"/>
      <c r="BA75" s="78"/>
      <c r="BB75" s="39">
        <f>SUM(AU75:AZ75)</f>
        <v>15</v>
      </c>
      <c r="BC75" s="44">
        <f>(AU75*17.5+AW75*17.5+AX75*35+AY75*35+AZ75*50)+(BA75)</f>
        <v>262.5</v>
      </c>
      <c r="BD75" s="73"/>
      <c r="BE75" s="74"/>
      <c r="BF75" s="44">
        <f aca="true" t="shared" si="30" ref="BF75:BF76">+BA75+BC75+BD75+BE75</f>
        <v>262.5</v>
      </c>
      <c r="BG75" s="49" t="s">
        <v>143</v>
      </c>
    </row>
    <row r="76" spans="1:59" ht="12">
      <c r="A76" s="79">
        <v>73</v>
      </c>
      <c r="B76" s="49" t="s">
        <v>253</v>
      </c>
      <c r="C76" s="75"/>
      <c r="D76" s="53"/>
      <c r="E76" s="53"/>
      <c r="F76" s="53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66"/>
      <c r="AJ76" s="54"/>
      <c r="AK76" s="54"/>
      <c r="AL76" s="54"/>
      <c r="AM76" s="54"/>
      <c r="AN76" s="54"/>
      <c r="AO76" s="54"/>
      <c r="AP76" s="67"/>
      <c r="AQ76" s="54"/>
      <c r="AR76" s="54"/>
      <c r="AS76" s="54"/>
      <c r="AT76" s="54"/>
      <c r="AU76" s="39"/>
      <c r="AV76" s="68"/>
      <c r="AW76" s="68"/>
      <c r="AX76" s="69"/>
      <c r="AY76" s="70"/>
      <c r="AZ76" s="71"/>
      <c r="BA76" s="78"/>
      <c r="BB76" s="39"/>
      <c r="BC76" s="44"/>
      <c r="BD76" s="73"/>
      <c r="BE76" s="74"/>
      <c r="BF76" s="44">
        <f t="shared" si="30"/>
        <v>0</v>
      </c>
      <c r="BG76" s="49" t="s">
        <v>253</v>
      </c>
    </row>
    <row r="77" spans="1:59" ht="186" customHeight="1">
      <c r="A77" s="9" t="s">
        <v>5</v>
      </c>
      <c r="B77" s="16" t="s">
        <v>6</v>
      </c>
      <c r="C77" s="107"/>
      <c r="D77" s="18" t="s">
        <v>8</v>
      </c>
      <c r="E77" s="18" t="s">
        <v>9</v>
      </c>
      <c r="F77" s="18" t="s">
        <v>10</v>
      </c>
      <c r="G77" s="19" t="s">
        <v>11</v>
      </c>
      <c r="H77" s="19" t="s">
        <v>12</v>
      </c>
      <c r="I77" s="19" t="s">
        <v>13</v>
      </c>
      <c r="J77" s="19" t="s">
        <v>14</v>
      </c>
      <c r="K77" s="19" t="s">
        <v>15</v>
      </c>
      <c r="L77" s="19" t="s">
        <v>16</v>
      </c>
      <c r="M77" s="19" t="s">
        <v>17</v>
      </c>
      <c r="N77" s="19" t="s">
        <v>197</v>
      </c>
      <c r="O77" s="19" t="s">
        <v>18</v>
      </c>
      <c r="P77" s="19" t="s">
        <v>19</v>
      </c>
      <c r="Q77" s="19" t="s">
        <v>20</v>
      </c>
      <c r="R77" s="20" t="s">
        <v>21</v>
      </c>
      <c r="S77" s="19" t="s">
        <v>22</v>
      </c>
      <c r="T77" s="19" t="s">
        <v>23</v>
      </c>
      <c r="U77" s="19" t="s">
        <v>24</v>
      </c>
      <c r="V77" s="19" t="s">
        <v>25</v>
      </c>
      <c r="W77" s="19" t="s">
        <v>26</v>
      </c>
      <c r="X77" s="19" t="s">
        <v>27</v>
      </c>
      <c r="Y77" s="19" t="s">
        <v>28</v>
      </c>
      <c r="Z77" s="19" t="s">
        <v>29</v>
      </c>
      <c r="AA77" s="19" t="s">
        <v>30</v>
      </c>
      <c r="AB77" s="19" t="s">
        <v>31</v>
      </c>
      <c r="AC77" s="19" t="s">
        <v>32</v>
      </c>
      <c r="AD77" s="19" t="s">
        <v>33</v>
      </c>
      <c r="AE77" s="19" t="s">
        <v>34</v>
      </c>
      <c r="AF77" s="19" t="s">
        <v>35</v>
      </c>
      <c r="AG77" s="19" t="s">
        <v>36</v>
      </c>
      <c r="AH77" s="19" t="s">
        <v>104</v>
      </c>
      <c r="AI77" s="18" t="s">
        <v>38</v>
      </c>
      <c r="AJ77" s="19" t="s">
        <v>39</v>
      </c>
      <c r="AK77" s="19" t="s">
        <v>198</v>
      </c>
      <c r="AL77" s="19" t="s">
        <v>40</v>
      </c>
      <c r="AM77" s="19" t="s">
        <v>41</v>
      </c>
      <c r="AN77" s="19" t="s">
        <v>42</v>
      </c>
      <c r="AO77" s="21" t="s">
        <v>228</v>
      </c>
      <c r="AP77" s="22" t="s">
        <v>44</v>
      </c>
      <c r="AQ77" s="19" t="s">
        <v>199</v>
      </c>
      <c r="AR77" s="19" t="s">
        <v>200</v>
      </c>
      <c r="AS77" s="19" t="s">
        <v>45</v>
      </c>
      <c r="AT77" s="21" t="s">
        <v>105</v>
      </c>
      <c r="AU77" s="22"/>
      <c r="AV77" s="23" t="s">
        <v>229</v>
      </c>
      <c r="AW77" s="24" t="s">
        <v>47</v>
      </c>
      <c r="AX77" s="24" t="s">
        <v>48</v>
      </c>
      <c r="AY77" s="25" t="s">
        <v>49</v>
      </c>
      <c r="AZ77" s="24" t="s">
        <v>50</v>
      </c>
      <c r="BA77" s="26" t="s">
        <v>51</v>
      </c>
      <c r="BB77" s="39"/>
      <c r="BC77" s="44"/>
      <c r="BD77" s="29" t="s">
        <v>54</v>
      </c>
      <c r="BE77" s="30" t="s">
        <v>55</v>
      </c>
      <c r="BF77" s="44"/>
      <c r="BG77" s="14" t="s">
        <v>6</v>
      </c>
    </row>
    <row r="78" spans="1:59" ht="12">
      <c r="A78" s="108">
        <v>74</v>
      </c>
      <c r="B78" s="49" t="s">
        <v>254</v>
      </c>
      <c r="C78" s="75" t="s">
        <v>81</v>
      </c>
      <c r="D78" s="53"/>
      <c r="E78" s="53"/>
      <c r="F78" s="53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66"/>
      <c r="AJ78" s="54"/>
      <c r="AK78" s="54"/>
      <c r="AL78" s="54"/>
      <c r="AM78" s="54"/>
      <c r="AN78" s="54"/>
      <c r="AO78" s="54"/>
      <c r="AP78" s="67"/>
      <c r="AQ78" s="54"/>
      <c r="AR78" s="54"/>
      <c r="AS78" s="54"/>
      <c r="AT78" s="54"/>
      <c r="AU78" s="39">
        <f>SUM(D78:AT78)</f>
        <v>0</v>
      </c>
      <c r="AV78" s="68"/>
      <c r="AW78" s="68"/>
      <c r="AX78" s="69"/>
      <c r="AY78" s="70"/>
      <c r="AZ78" s="71"/>
      <c r="BA78" s="78"/>
      <c r="BB78" s="39">
        <f>SUM(AU78:AZ78)</f>
        <v>0</v>
      </c>
      <c r="BC78" s="44">
        <f>(AU78*17.5+AW78*17.5+AX78*35+AY78*35+AZ78*50)+(BA78)</f>
        <v>0</v>
      </c>
      <c r="BD78" s="73"/>
      <c r="BE78" s="74">
        <v>242</v>
      </c>
      <c r="BF78" s="44">
        <f aca="true" t="shared" si="31" ref="BF78:BF82">+BA78+BC78+BD78+BE78</f>
        <v>242</v>
      </c>
      <c r="BG78" s="49" t="s">
        <v>254</v>
      </c>
    </row>
    <row r="79" spans="1:59" ht="12">
      <c r="A79" s="108">
        <v>75</v>
      </c>
      <c r="B79" s="49" t="s">
        <v>255</v>
      </c>
      <c r="C79" s="52"/>
      <c r="D79" s="53"/>
      <c r="E79" s="53"/>
      <c r="F79" s="53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66"/>
      <c r="AJ79" s="54"/>
      <c r="AK79" s="54"/>
      <c r="AL79" s="54"/>
      <c r="AM79" s="54"/>
      <c r="AN79" s="54"/>
      <c r="AO79" s="54"/>
      <c r="AP79" s="67"/>
      <c r="AQ79" s="54"/>
      <c r="AR79" s="54"/>
      <c r="AS79" s="54"/>
      <c r="AT79" s="54"/>
      <c r="AU79" s="39"/>
      <c r="AV79" s="68"/>
      <c r="AW79" s="68"/>
      <c r="AX79" s="69"/>
      <c r="AY79" s="70"/>
      <c r="AZ79" s="71"/>
      <c r="BA79" s="78"/>
      <c r="BB79" s="39"/>
      <c r="BC79" s="44"/>
      <c r="BD79" s="73"/>
      <c r="BE79" s="74">
        <v>26.89</v>
      </c>
      <c r="BF79" s="44">
        <f t="shared" si="31"/>
        <v>26.89</v>
      </c>
      <c r="BG79" s="49" t="s">
        <v>255</v>
      </c>
    </row>
    <row r="80" spans="1:59" ht="12">
      <c r="A80" s="108">
        <v>76</v>
      </c>
      <c r="B80" s="49" t="s">
        <v>256</v>
      </c>
      <c r="C80" s="52" t="s">
        <v>76</v>
      </c>
      <c r="D80" s="53"/>
      <c r="E80" s="53">
        <v>48</v>
      </c>
      <c r="F80" s="53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66"/>
      <c r="AJ80" s="54"/>
      <c r="AK80" s="54"/>
      <c r="AL80" s="54"/>
      <c r="AM80" s="54"/>
      <c r="AN80" s="54"/>
      <c r="AO80" s="54"/>
      <c r="AP80" s="67"/>
      <c r="AQ80" s="54"/>
      <c r="AR80" s="54"/>
      <c r="AS80" s="54"/>
      <c r="AT80" s="54"/>
      <c r="AU80" s="39">
        <f aca="true" t="shared" si="32" ref="AU80:AU81">SUM(D80:AT80)</f>
        <v>48</v>
      </c>
      <c r="AV80" s="68"/>
      <c r="AW80" s="68"/>
      <c r="AX80" s="69"/>
      <c r="AY80" s="70"/>
      <c r="AZ80" s="71"/>
      <c r="BA80" s="78"/>
      <c r="BB80" s="39">
        <f aca="true" t="shared" si="33" ref="BB80:BB81">SUM(AU80:AZ80)</f>
        <v>48</v>
      </c>
      <c r="BC80" s="44">
        <f aca="true" t="shared" si="34" ref="BC80:BC81">(AU80*17.5+AW80*17.5+AX80*35+AY80*35+AZ80*50)+(BA80)</f>
        <v>840</v>
      </c>
      <c r="BD80" s="109"/>
      <c r="BE80" s="74"/>
      <c r="BF80" s="44">
        <f t="shared" si="31"/>
        <v>840</v>
      </c>
      <c r="BG80" s="49" t="s">
        <v>256</v>
      </c>
    </row>
    <row r="81" spans="1:59" ht="12">
      <c r="A81" s="108">
        <v>77</v>
      </c>
      <c r="B81" s="2" t="s">
        <v>257</v>
      </c>
      <c r="C81" s="2" t="s">
        <v>76</v>
      </c>
      <c r="D81" s="53"/>
      <c r="E81" s="53"/>
      <c r="F81" s="53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66"/>
      <c r="AJ81" s="54">
        <v>10</v>
      </c>
      <c r="AK81" s="54"/>
      <c r="AL81" s="54"/>
      <c r="AM81" s="54"/>
      <c r="AN81" s="54"/>
      <c r="AO81" s="54"/>
      <c r="AP81" s="67"/>
      <c r="AQ81" s="54"/>
      <c r="AR81" s="54"/>
      <c r="AS81" s="54"/>
      <c r="AT81" s="54"/>
      <c r="AU81" s="39">
        <f t="shared" si="32"/>
        <v>10</v>
      </c>
      <c r="AV81" s="68"/>
      <c r="AW81" s="68"/>
      <c r="AX81" s="69"/>
      <c r="AY81" s="70"/>
      <c r="AZ81" s="71"/>
      <c r="BA81" s="110"/>
      <c r="BB81" s="39">
        <f t="shared" si="33"/>
        <v>10</v>
      </c>
      <c r="BC81" s="44">
        <f t="shared" si="34"/>
        <v>175</v>
      </c>
      <c r="BD81" s="73"/>
      <c r="BE81" s="74"/>
      <c r="BF81" s="44">
        <f t="shared" si="31"/>
        <v>175</v>
      </c>
      <c r="BG81" s="2" t="s">
        <v>257</v>
      </c>
    </row>
    <row r="82" spans="1:59" ht="12">
      <c r="A82" s="108">
        <v>78</v>
      </c>
      <c r="B82" s="2" t="s">
        <v>258</v>
      </c>
      <c r="D82" s="53"/>
      <c r="E82" s="53"/>
      <c r="F82" s="53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66"/>
      <c r="AJ82" s="54"/>
      <c r="AK82" s="54"/>
      <c r="AL82" s="54"/>
      <c r="AM82" s="54"/>
      <c r="AN82" s="54"/>
      <c r="AO82" s="54"/>
      <c r="AP82" s="67"/>
      <c r="AQ82" s="54"/>
      <c r="AR82" s="54"/>
      <c r="AS82" s="54"/>
      <c r="AT82" s="54"/>
      <c r="AU82" s="39"/>
      <c r="AV82" s="68"/>
      <c r="AW82" s="68"/>
      <c r="AX82" s="69"/>
      <c r="AY82" s="70"/>
      <c r="AZ82" s="71"/>
      <c r="BA82" s="110"/>
      <c r="BB82" s="39"/>
      <c r="BC82" s="44"/>
      <c r="BD82" s="73"/>
      <c r="BE82" s="74"/>
      <c r="BF82" s="44">
        <f t="shared" si="31"/>
        <v>0</v>
      </c>
      <c r="BG82" s="2" t="s">
        <v>258</v>
      </c>
    </row>
    <row r="83" spans="1:59" ht="12">
      <c r="A83" s="108">
        <v>79</v>
      </c>
      <c r="B83" s="2" t="s">
        <v>259</v>
      </c>
      <c r="D83" s="53"/>
      <c r="E83" s="53"/>
      <c r="F83" s="53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66"/>
      <c r="AJ83" s="54"/>
      <c r="AK83" s="54"/>
      <c r="AL83" s="54"/>
      <c r="AM83" s="54"/>
      <c r="AN83" s="54"/>
      <c r="AO83" s="54"/>
      <c r="AP83" s="67"/>
      <c r="AQ83" s="54"/>
      <c r="AR83" s="54"/>
      <c r="AS83" s="54"/>
      <c r="AT83" s="54"/>
      <c r="AU83" s="39"/>
      <c r="AV83" s="68"/>
      <c r="AW83" s="68"/>
      <c r="AX83" s="69"/>
      <c r="AY83" s="70"/>
      <c r="AZ83" s="71"/>
      <c r="BA83" s="110"/>
      <c r="BB83" s="39"/>
      <c r="BC83" s="44"/>
      <c r="BD83" s="73"/>
      <c r="BE83" s="74"/>
      <c r="BF83" s="44"/>
      <c r="BG83" s="2" t="s">
        <v>259</v>
      </c>
    </row>
    <row r="84" spans="1:59" ht="12">
      <c r="A84" s="108">
        <v>80</v>
      </c>
      <c r="B84" s="49" t="s">
        <v>260</v>
      </c>
      <c r="C84" s="52" t="s">
        <v>76</v>
      </c>
      <c r="D84" s="53"/>
      <c r="E84" s="53"/>
      <c r="F84" s="53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66"/>
      <c r="AJ84" s="54"/>
      <c r="AK84" s="54"/>
      <c r="AL84" s="54"/>
      <c r="AM84" s="54"/>
      <c r="AN84" s="54"/>
      <c r="AO84" s="54"/>
      <c r="AP84" s="67"/>
      <c r="AQ84" s="54"/>
      <c r="AR84" s="54"/>
      <c r="AS84" s="54"/>
      <c r="AT84" s="54"/>
      <c r="AU84" s="39">
        <f>SUM(D84:AT84)</f>
        <v>0</v>
      </c>
      <c r="AV84" s="68"/>
      <c r="AW84" s="68"/>
      <c r="AX84" s="69"/>
      <c r="AY84" s="70"/>
      <c r="AZ84" s="71"/>
      <c r="BA84" s="110"/>
      <c r="BB84" s="39">
        <f>SUM(AU84:AZ84)</f>
        <v>0</v>
      </c>
      <c r="BC84" s="44">
        <f>(AU84*17.5+AW84*17.5+AX84*35+AY84*35+AZ84*50)+(BA84)</f>
        <v>0</v>
      </c>
      <c r="BD84" s="73"/>
      <c r="BE84" s="74"/>
      <c r="BF84" s="44">
        <f aca="true" t="shared" si="35" ref="BF84:BF85">+BA84+BC84+BD84+BE84</f>
        <v>0</v>
      </c>
      <c r="BG84" s="49" t="s">
        <v>260</v>
      </c>
    </row>
    <row r="85" spans="1:59" ht="12">
      <c r="A85" s="108">
        <v>81</v>
      </c>
      <c r="B85" s="49" t="s">
        <v>155</v>
      </c>
      <c r="C85" s="75"/>
      <c r="D85" s="53"/>
      <c r="E85" s="53"/>
      <c r="F85" s="53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66"/>
      <c r="AJ85" s="54">
        <v>10</v>
      </c>
      <c r="AK85" s="54"/>
      <c r="AL85" s="54"/>
      <c r="AM85" s="54"/>
      <c r="AN85" s="54"/>
      <c r="AO85" s="54"/>
      <c r="AP85" s="67"/>
      <c r="AQ85" s="54"/>
      <c r="AR85" s="54"/>
      <c r="AS85" s="54"/>
      <c r="AT85" s="54"/>
      <c r="AU85" s="39"/>
      <c r="AV85" s="68"/>
      <c r="AW85" s="68"/>
      <c r="AX85" s="69"/>
      <c r="AY85" s="70"/>
      <c r="AZ85" s="71"/>
      <c r="BA85" s="110"/>
      <c r="BB85" s="39"/>
      <c r="BC85" s="44"/>
      <c r="BD85" s="73"/>
      <c r="BE85" s="74"/>
      <c r="BF85" s="44">
        <f t="shared" si="35"/>
        <v>0</v>
      </c>
      <c r="BG85" s="49" t="s">
        <v>155</v>
      </c>
    </row>
    <row r="86" spans="1:59" ht="12">
      <c r="A86" s="108">
        <v>82</v>
      </c>
      <c r="B86" s="49" t="s">
        <v>261</v>
      </c>
      <c r="C86" s="75"/>
      <c r="D86" s="53"/>
      <c r="E86" s="53"/>
      <c r="F86" s="53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66"/>
      <c r="AJ86" s="54"/>
      <c r="AK86" s="54"/>
      <c r="AL86" s="54"/>
      <c r="AM86" s="54"/>
      <c r="AN86" s="54"/>
      <c r="AO86" s="54"/>
      <c r="AP86" s="67"/>
      <c r="AQ86" s="54"/>
      <c r="AR86" s="54"/>
      <c r="AS86" s="54"/>
      <c r="AT86" s="54"/>
      <c r="AU86" s="39"/>
      <c r="AV86" s="68"/>
      <c r="AW86" s="68"/>
      <c r="AX86" s="69"/>
      <c r="AY86" s="70"/>
      <c r="AZ86" s="71"/>
      <c r="BA86" s="110"/>
      <c r="BB86" s="39"/>
      <c r="BC86" s="44"/>
      <c r="BD86" s="73"/>
      <c r="BE86" s="74"/>
      <c r="BF86" s="44"/>
      <c r="BG86" s="49" t="s">
        <v>261</v>
      </c>
    </row>
    <row r="87" spans="1:59" ht="12">
      <c r="A87" s="108">
        <v>83</v>
      </c>
      <c r="B87" s="76" t="s">
        <v>156</v>
      </c>
      <c r="C87" s="52" t="s">
        <v>60</v>
      </c>
      <c r="D87" s="53"/>
      <c r="E87" s="53"/>
      <c r="F87" s="53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66"/>
      <c r="AJ87" s="54">
        <v>10</v>
      </c>
      <c r="AK87" s="54"/>
      <c r="AL87" s="54"/>
      <c r="AM87" s="54"/>
      <c r="AN87" s="54"/>
      <c r="AO87" s="54"/>
      <c r="AP87" s="67"/>
      <c r="AQ87" s="54"/>
      <c r="AR87" s="54"/>
      <c r="AS87" s="54"/>
      <c r="AT87" s="54"/>
      <c r="AU87" s="39">
        <f aca="true" t="shared" si="36" ref="AU87:AU88">SUM(D87:AT87)</f>
        <v>10</v>
      </c>
      <c r="AV87" s="68"/>
      <c r="AW87" s="68"/>
      <c r="AX87" s="69"/>
      <c r="AY87" s="70"/>
      <c r="AZ87" s="71"/>
      <c r="BA87" s="78"/>
      <c r="BB87" s="39">
        <f aca="true" t="shared" si="37" ref="BB87:BB88">SUM(AU87:AZ87)</f>
        <v>10</v>
      </c>
      <c r="BC87" s="44">
        <f aca="true" t="shared" si="38" ref="BC87:BC88">(AU87*17.5+AW87*17.5+AX87*35+AY87*35+AZ87*50)+(BA87)</f>
        <v>175</v>
      </c>
      <c r="BD87" s="73"/>
      <c r="BE87" s="74"/>
      <c r="BF87" s="44">
        <f aca="true" t="shared" si="39" ref="BF87:BF88">+BA87+BC87+BD87+BE87</f>
        <v>175</v>
      </c>
      <c r="BG87" s="76" t="s">
        <v>156</v>
      </c>
    </row>
    <row r="88" spans="1:59" ht="12">
      <c r="A88" s="108">
        <v>84</v>
      </c>
      <c r="B88" s="76" t="s">
        <v>157</v>
      </c>
      <c r="C88" s="75" t="s">
        <v>58</v>
      </c>
      <c r="D88" s="53"/>
      <c r="E88" s="53">
        <v>48</v>
      </c>
      <c r="F88" s="53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>
        <v>2</v>
      </c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66"/>
      <c r="AJ88" s="54"/>
      <c r="AK88" s="54"/>
      <c r="AL88" s="54"/>
      <c r="AM88" s="54"/>
      <c r="AN88" s="54"/>
      <c r="AO88" s="54"/>
      <c r="AP88" s="67"/>
      <c r="AQ88" s="54"/>
      <c r="AR88" s="54"/>
      <c r="AS88" s="54"/>
      <c r="AT88" s="54"/>
      <c r="AU88" s="39">
        <f t="shared" si="36"/>
        <v>50</v>
      </c>
      <c r="AV88" s="68"/>
      <c r="AW88" s="68"/>
      <c r="AX88" s="69"/>
      <c r="AY88" s="70"/>
      <c r="AZ88" s="71"/>
      <c r="BA88" s="78"/>
      <c r="BB88" s="39">
        <f t="shared" si="37"/>
        <v>50</v>
      </c>
      <c r="BC88" s="44">
        <f t="shared" si="38"/>
        <v>875</v>
      </c>
      <c r="BD88" s="73"/>
      <c r="BE88" s="74">
        <v>107.55</v>
      </c>
      <c r="BF88" s="44">
        <f t="shared" si="39"/>
        <v>982.55</v>
      </c>
      <c r="BG88" s="76" t="s">
        <v>157</v>
      </c>
    </row>
    <row r="89" spans="1:59" ht="12">
      <c r="A89" s="108">
        <v>85</v>
      </c>
      <c r="B89" s="76" t="s">
        <v>262</v>
      </c>
      <c r="C89" s="75"/>
      <c r="D89" s="53"/>
      <c r="E89" s="53"/>
      <c r="F89" s="53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66"/>
      <c r="AJ89" s="54"/>
      <c r="AK89" s="54"/>
      <c r="AL89" s="54"/>
      <c r="AM89" s="54"/>
      <c r="AN89" s="54"/>
      <c r="AO89" s="54"/>
      <c r="AP89" s="67"/>
      <c r="AQ89" s="54"/>
      <c r="AR89" s="54"/>
      <c r="AS89" s="54"/>
      <c r="AT89" s="54"/>
      <c r="AU89" s="39"/>
      <c r="AV89" s="68"/>
      <c r="AW89" s="68"/>
      <c r="AX89" s="69"/>
      <c r="AY89" s="70"/>
      <c r="AZ89" s="71"/>
      <c r="BA89" s="78"/>
      <c r="BB89" s="39"/>
      <c r="BC89" s="44"/>
      <c r="BD89" s="73"/>
      <c r="BE89" s="74"/>
      <c r="BF89" s="44"/>
      <c r="BG89" s="76" t="s">
        <v>262</v>
      </c>
    </row>
    <row r="90" spans="1:59" ht="12">
      <c r="A90" s="108">
        <v>86</v>
      </c>
      <c r="B90" s="76" t="s">
        <v>263</v>
      </c>
      <c r="C90" s="75"/>
      <c r="D90" s="53"/>
      <c r="E90" s="53"/>
      <c r="F90" s="53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66"/>
      <c r="AJ90" s="54"/>
      <c r="AK90" s="54"/>
      <c r="AL90" s="54"/>
      <c r="AM90" s="54"/>
      <c r="AN90" s="54"/>
      <c r="AO90" s="54"/>
      <c r="AP90" s="67"/>
      <c r="AQ90" s="54"/>
      <c r="AR90" s="54"/>
      <c r="AS90" s="54"/>
      <c r="AT90" s="54"/>
      <c r="AU90" s="39"/>
      <c r="AV90" s="68"/>
      <c r="AW90" s="68"/>
      <c r="AX90" s="69"/>
      <c r="AY90" s="70"/>
      <c r="AZ90" s="71"/>
      <c r="BA90" s="78"/>
      <c r="BB90" s="39"/>
      <c r="BC90" s="44"/>
      <c r="BD90" s="73"/>
      <c r="BE90" s="74"/>
      <c r="BF90" s="44"/>
      <c r="BG90" s="76" t="s">
        <v>263</v>
      </c>
    </row>
    <row r="91" spans="1:59" ht="12">
      <c r="A91" s="108">
        <v>87</v>
      </c>
      <c r="B91" s="76" t="s">
        <v>159</v>
      </c>
      <c r="C91" s="75" t="s">
        <v>58</v>
      </c>
      <c r="D91" s="53"/>
      <c r="E91" s="53"/>
      <c r="F91" s="53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66"/>
      <c r="AJ91" s="54">
        <v>12</v>
      </c>
      <c r="AK91" s="54"/>
      <c r="AL91" s="54"/>
      <c r="AM91" s="54"/>
      <c r="AN91" s="54"/>
      <c r="AO91" s="54"/>
      <c r="AP91" s="67"/>
      <c r="AQ91" s="54"/>
      <c r="AR91" s="54"/>
      <c r="AS91" s="54"/>
      <c r="AT91" s="54"/>
      <c r="AU91" s="39">
        <f aca="true" t="shared" si="40" ref="AU91:AU93">SUM(D91:AT91)</f>
        <v>12</v>
      </c>
      <c r="AV91" s="68"/>
      <c r="AW91" s="68"/>
      <c r="AX91" s="69"/>
      <c r="AY91" s="70">
        <v>2</v>
      </c>
      <c r="AZ91" s="71">
        <v>10</v>
      </c>
      <c r="BA91" s="78"/>
      <c r="BB91" s="39">
        <f aca="true" t="shared" si="41" ref="BB91:BB93">SUM(AU91:AZ91)</f>
        <v>24</v>
      </c>
      <c r="BC91" s="44">
        <f aca="true" t="shared" si="42" ref="BC91:BC93">(AU91*17.5+AW91*17.5+AX91*35+AY91*35+AZ91*50)+(BA91)</f>
        <v>780</v>
      </c>
      <c r="BD91" s="73"/>
      <c r="BE91" s="74">
        <v>107.55</v>
      </c>
      <c r="BF91" s="44">
        <f aca="true" t="shared" si="43" ref="BF91:BF93">+BA91+BC91+BD91+BE91</f>
        <v>887.55</v>
      </c>
      <c r="BG91" s="76" t="s">
        <v>159</v>
      </c>
    </row>
    <row r="92" spans="1:59" ht="12">
      <c r="A92" s="108">
        <v>88</v>
      </c>
      <c r="B92" s="49" t="s">
        <v>163</v>
      </c>
      <c r="C92" s="52" t="s">
        <v>76</v>
      </c>
      <c r="D92" s="53">
        <v>62</v>
      </c>
      <c r="E92" s="53"/>
      <c r="F92" s="53"/>
      <c r="G92" s="54">
        <v>5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>
        <v>20</v>
      </c>
      <c r="AH92" s="54"/>
      <c r="AI92" s="66"/>
      <c r="AJ92" s="54">
        <v>5</v>
      </c>
      <c r="AK92" s="54"/>
      <c r="AL92" s="54"/>
      <c r="AM92" s="54"/>
      <c r="AN92" s="54"/>
      <c r="AO92" s="54"/>
      <c r="AP92" s="67"/>
      <c r="AQ92" s="54"/>
      <c r="AR92" s="54"/>
      <c r="AS92" s="54"/>
      <c r="AT92" s="54"/>
      <c r="AU92" s="39">
        <f t="shared" si="40"/>
        <v>92</v>
      </c>
      <c r="AV92" s="68"/>
      <c r="AW92" s="68"/>
      <c r="AX92" s="69"/>
      <c r="AY92" s="70"/>
      <c r="AZ92" s="71"/>
      <c r="BA92" s="78"/>
      <c r="BB92" s="39">
        <f t="shared" si="41"/>
        <v>92</v>
      </c>
      <c r="BC92" s="44">
        <f t="shared" si="42"/>
        <v>1610</v>
      </c>
      <c r="BD92" s="73"/>
      <c r="BE92" s="74"/>
      <c r="BF92" s="44">
        <f t="shared" si="43"/>
        <v>1610</v>
      </c>
      <c r="BG92" s="49" t="s">
        <v>163</v>
      </c>
    </row>
    <row r="93" spans="1:59" ht="12">
      <c r="A93" s="108">
        <v>89</v>
      </c>
      <c r="B93" s="49" t="s">
        <v>164</v>
      </c>
      <c r="C93" s="52" t="s">
        <v>60</v>
      </c>
      <c r="D93" s="53"/>
      <c r="E93" s="53">
        <v>58</v>
      </c>
      <c r="F93" s="53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66"/>
      <c r="AJ93" s="54"/>
      <c r="AK93" s="54"/>
      <c r="AL93" s="54"/>
      <c r="AM93" s="54"/>
      <c r="AN93" s="54"/>
      <c r="AO93" s="54"/>
      <c r="AP93" s="67"/>
      <c r="AQ93" s="54"/>
      <c r="AR93" s="54"/>
      <c r="AS93" s="54"/>
      <c r="AT93" s="54"/>
      <c r="AU93" s="39">
        <f t="shared" si="40"/>
        <v>58</v>
      </c>
      <c r="AV93" s="68"/>
      <c r="AW93" s="68"/>
      <c r="AX93" s="69"/>
      <c r="AY93" s="70"/>
      <c r="AZ93" s="71"/>
      <c r="BA93" s="78"/>
      <c r="BB93" s="39">
        <f t="shared" si="41"/>
        <v>58</v>
      </c>
      <c r="BC93" s="44">
        <f t="shared" si="42"/>
        <v>1015</v>
      </c>
      <c r="BD93" s="73"/>
      <c r="BE93" s="74"/>
      <c r="BF93" s="44">
        <f t="shared" si="43"/>
        <v>1015</v>
      </c>
      <c r="BG93" s="49" t="s">
        <v>164</v>
      </c>
    </row>
    <row r="94" spans="1:59" ht="12">
      <c r="A94" s="108">
        <v>90</v>
      </c>
      <c r="B94" s="49" t="s">
        <v>264</v>
      </c>
      <c r="C94" s="52"/>
      <c r="D94" s="53"/>
      <c r="E94" s="53"/>
      <c r="F94" s="53"/>
      <c r="G94" s="54"/>
      <c r="H94" s="54"/>
      <c r="I94" s="54"/>
      <c r="J94" s="54"/>
      <c r="K94" s="54">
        <v>10</v>
      </c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66"/>
      <c r="AJ94" s="54"/>
      <c r="AK94" s="54"/>
      <c r="AL94" s="54"/>
      <c r="AM94" s="54"/>
      <c r="AN94" s="54"/>
      <c r="AO94" s="54"/>
      <c r="AP94" s="67"/>
      <c r="AQ94" s="54"/>
      <c r="AR94" s="54"/>
      <c r="AS94" s="54"/>
      <c r="AT94" s="54"/>
      <c r="AU94" s="39"/>
      <c r="AV94" s="68"/>
      <c r="AW94" s="68"/>
      <c r="AX94" s="69"/>
      <c r="AY94" s="70"/>
      <c r="AZ94" s="71"/>
      <c r="BA94" s="78"/>
      <c r="BB94" s="39"/>
      <c r="BC94" s="44"/>
      <c r="BD94" s="73"/>
      <c r="BE94" s="74"/>
      <c r="BF94" s="44"/>
      <c r="BG94" s="49" t="s">
        <v>264</v>
      </c>
    </row>
    <row r="95" spans="1:59" ht="12">
      <c r="A95" s="108">
        <v>91</v>
      </c>
      <c r="B95" s="49" t="s">
        <v>265</v>
      </c>
      <c r="C95" s="52"/>
      <c r="D95" s="53"/>
      <c r="E95" s="53"/>
      <c r="F95" s="53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66"/>
      <c r="AJ95" s="54"/>
      <c r="AK95" s="54"/>
      <c r="AL95" s="54"/>
      <c r="AM95" s="54"/>
      <c r="AN95" s="54"/>
      <c r="AO95" s="54"/>
      <c r="AP95" s="67"/>
      <c r="AQ95" s="54"/>
      <c r="AR95" s="54"/>
      <c r="AS95" s="54"/>
      <c r="AT95" s="54"/>
      <c r="AU95" s="39"/>
      <c r="AV95" s="68"/>
      <c r="AW95" s="68"/>
      <c r="AX95" s="69"/>
      <c r="AY95" s="70"/>
      <c r="AZ95" s="71"/>
      <c r="BA95" s="78"/>
      <c r="BB95" s="39"/>
      <c r="BC95" s="44"/>
      <c r="BD95" s="73"/>
      <c r="BE95" s="74"/>
      <c r="BF95" s="44"/>
      <c r="BG95" s="49" t="s">
        <v>265</v>
      </c>
    </row>
    <row r="96" spans="1:59" ht="12">
      <c r="A96" s="108">
        <v>92</v>
      </c>
      <c r="B96" s="76" t="s">
        <v>167</v>
      </c>
      <c r="C96" s="52" t="s">
        <v>76</v>
      </c>
      <c r="D96" s="53"/>
      <c r="E96" s="53"/>
      <c r="F96" s="53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66"/>
      <c r="AJ96" s="54"/>
      <c r="AK96" s="54"/>
      <c r="AL96" s="54"/>
      <c r="AM96" s="54">
        <v>40</v>
      </c>
      <c r="AN96" s="54"/>
      <c r="AO96" s="54"/>
      <c r="AP96" s="67"/>
      <c r="AQ96" s="54"/>
      <c r="AR96" s="54"/>
      <c r="AS96" s="54"/>
      <c r="AT96" s="54"/>
      <c r="AU96" s="39">
        <f aca="true" t="shared" si="44" ref="AU96:AU103">SUM(D96:AT96)</f>
        <v>40</v>
      </c>
      <c r="AV96" s="68"/>
      <c r="AW96" s="68"/>
      <c r="AX96" s="69"/>
      <c r="AY96" s="70"/>
      <c r="AZ96" s="71"/>
      <c r="BA96" s="78"/>
      <c r="BB96" s="39">
        <f aca="true" t="shared" si="45" ref="BB96:BB103">SUM(AU96:AZ96)</f>
        <v>40</v>
      </c>
      <c r="BC96" s="44">
        <f aca="true" t="shared" si="46" ref="BC96:BC103">(AU96*17.5+AW96*17.5+AX96*35+AY96*35+AZ96*50)+(BA96)</f>
        <v>700</v>
      </c>
      <c r="BD96" s="73"/>
      <c r="BE96" s="74"/>
      <c r="BF96" s="44">
        <f aca="true" t="shared" si="47" ref="BF96:BF110">+BA96+BC96+BD96+BE96</f>
        <v>700</v>
      </c>
      <c r="BG96" s="76" t="s">
        <v>167</v>
      </c>
    </row>
    <row r="97" spans="1:59" ht="12">
      <c r="A97" s="108">
        <v>93</v>
      </c>
      <c r="B97" s="49" t="s">
        <v>266</v>
      </c>
      <c r="C97" s="52" t="s">
        <v>76</v>
      </c>
      <c r="D97" s="53"/>
      <c r="E97" s="53"/>
      <c r="F97" s="53"/>
      <c r="G97" s="54"/>
      <c r="H97" s="54"/>
      <c r="I97" s="54"/>
      <c r="J97" s="54"/>
      <c r="K97" s="54"/>
      <c r="L97" s="54"/>
      <c r="M97" s="54"/>
      <c r="N97" s="77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66"/>
      <c r="AJ97" s="54"/>
      <c r="AK97" s="54"/>
      <c r="AL97" s="54"/>
      <c r="AM97" s="54"/>
      <c r="AN97" s="54"/>
      <c r="AO97" s="54"/>
      <c r="AP97" s="67"/>
      <c r="AQ97" s="54"/>
      <c r="AR97" s="54"/>
      <c r="AS97" s="54"/>
      <c r="AT97" s="54"/>
      <c r="AU97" s="39">
        <f t="shared" si="44"/>
        <v>0</v>
      </c>
      <c r="AV97" s="68"/>
      <c r="AW97" s="68"/>
      <c r="AX97" s="69"/>
      <c r="AY97" s="70"/>
      <c r="AZ97" s="71"/>
      <c r="BA97" s="78"/>
      <c r="BB97" s="39">
        <f t="shared" si="45"/>
        <v>0</v>
      </c>
      <c r="BC97" s="44">
        <f t="shared" si="46"/>
        <v>0</v>
      </c>
      <c r="BD97" s="73"/>
      <c r="BE97" s="74"/>
      <c r="BF97" s="44">
        <f t="shared" si="47"/>
        <v>0</v>
      </c>
      <c r="BG97" s="49" t="s">
        <v>266</v>
      </c>
    </row>
    <row r="98" spans="1:59" ht="12">
      <c r="A98" s="108">
        <v>94</v>
      </c>
      <c r="B98" s="49" t="s">
        <v>267</v>
      </c>
      <c r="C98" s="52" t="s">
        <v>76</v>
      </c>
      <c r="D98" s="53"/>
      <c r="E98" s="53"/>
      <c r="F98" s="53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66"/>
      <c r="AJ98" s="54"/>
      <c r="AK98" s="54"/>
      <c r="AL98" s="54"/>
      <c r="AM98" s="54"/>
      <c r="AN98" s="54"/>
      <c r="AO98" s="54"/>
      <c r="AP98" s="67"/>
      <c r="AQ98" s="54"/>
      <c r="AR98" s="54"/>
      <c r="AS98" s="54"/>
      <c r="AT98" s="54"/>
      <c r="AU98" s="39">
        <f t="shared" si="44"/>
        <v>0</v>
      </c>
      <c r="AV98" s="68"/>
      <c r="AW98" s="68"/>
      <c r="AX98" s="69"/>
      <c r="AY98" s="70"/>
      <c r="AZ98" s="71"/>
      <c r="BA98" s="78"/>
      <c r="BB98" s="39">
        <f t="shared" si="45"/>
        <v>0</v>
      </c>
      <c r="BC98" s="44">
        <f t="shared" si="46"/>
        <v>0</v>
      </c>
      <c r="BD98" s="73"/>
      <c r="BE98" s="74"/>
      <c r="BF98" s="44">
        <f t="shared" si="47"/>
        <v>0</v>
      </c>
      <c r="BG98" s="49" t="s">
        <v>267</v>
      </c>
    </row>
    <row r="99" spans="1:59" ht="12">
      <c r="A99" s="108">
        <v>95</v>
      </c>
      <c r="B99" s="49" t="s">
        <v>268</v>
      </c>
      <c r="C99" s="75" t="s">
        <v>58</v>
      </c>
      <c r="D99" s="53"/>
      <c r="E99" s="53"/>
      <c r="F99" s="53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66"/>
      <c r="AJ99" s="54"/>
      <c r="AK99" s="54"/>
      <c r="AL99" s="54"/>
      <c r="AM99" s="54"/>
      <c r="AN99" s="54"/>
      <c r="AO99" s="54"/>
      <c r="AP99" s="67"/>
      <c r="AQ99" s="54"/>
      <c r="AR99" s="54"/>
      <c r="AS99" s="54"/>
      <c r="AT99" s="54"/>
      <c r="AU99" s="39">
        <f t="shared" si="44"/>
        <v>0</v>
      </c>
      <c r="AV99" s="68"/>
      <c r="AW99" s="68"/>
      <c r="AX99" s="69"/>
      <c r="AY99" s="70"/>
      <c r="AZ99" s="71"/>
      <c r="BA99" s="78"/>
      <c r="BB99" s="39">
        <f t="shared" si="45"/>
        <v>0</v>
      </c>
      <c r="BC99" s="44">
        <f t="shared" si="46"/>
        <v>0</v>
      </c>
      <c r="BD99" s="73"/>
      <c r="BE99" s="74"/>
      <c r="BF99" s="44">
        <f t="shared" si="47"/>
        <v>0</v>
      </c>
      <c r="BG99" s="49" t="s">
        <v>268</v>
      </c>
    </row>
    <row r="100" spans="1:59" ht="12">
      <c r="A100" s="108">
        <v>96</v>
      </c>
      <c r="B100" s="2" t="s">
        <v>171</v>
      </c>
      <c r="C100" s="2" t="s">
        <v>58</v>
      </c>
      <c r="D100" s="53"/>
      <c r="E100" s="53"/>
      <c r="F100" s="53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66"/>
      <c r="AJ100" s="54">
        <v>12</v>
      </c>
      <c r="AK100" s="54"/>
      <c r="AL100" s="54"/>
      <c r="AM100" s="54"/>
      <c r="AN100" s="54"/>
      <c r="AO100" s="54"/>
      <c r="AP100" s="67"/>
      <c r="AQ100" s="54"/>
      <c r="AR100" s="54"/>
      <c r="AS100" s="54"/>
      <c r="AT100" s="54"/>
      <c r="AU100" s="39">
        <f t="shared" si="44"/>
        <v>12</v>
      </c>
      <c r="AV100" s="68"/>
      <c r="AW100" s="68"/>
      <c r="AX100" s="69"/>
      <c r="AY100" s="70"/>
      <c r="AZ100" s="71"/>
      <c r="BA100" s="78"/>
      <c r="BB100" s="39">
        <f t="shared" si="45"/>
        <v>12</v>
      </c>
      <c r="BC100" s="44">
        <f t="shared" si="46"/>
        <v>210</v>
      </c>
      <c r="BD100" s="73"/>
      <c r="BE100" s="74">
        <v>161.33</v>
      </c>
      <c r="BF100" s="44">
        <f t="shared" si="47"/>
        <v>371.33000000000004</v>
      </c>
      <c r="BG100" s="2" t="s">
        <v>171</v>
      </c>
    </row>
    <row r="101" spans="1:59" ht="12">
      <c r="A101" s="108">
        <v>97</v>
      </c>
      <c r="B101" s="49" t="s">
        <v>269</v>
      </c>
      <c r="C101" s="52" t="s">
        <v>60</v>
      </c>
      <c r="D101" s="53"/>
      <c r="E101" s="53"/>
      <c r="F101" s="53"/>
      <c r="G101" s="54">
        <v>5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66"/>
      <c r="AJ101" s="54">
        <v>12</v>
      </c>
      <c r="AK101" s="54"/>
      <c r="AL101" s="54"/>
      <c r="AM101" s="54"/>
      <c r="AN101" s="54"/>
      <c r="AO101" s="54"/>
      <c r="AP101" s="67"/>
      <c r="AQ101" s="54"/>
      <c r="AR101" s="54"/>
      <c r="AS101" s="54"/>
      <c r="AT101" s="54"/>
      <c r="AU101" s="39">
        <f t="shared" si="44"/>
        <v>17</v>
      </c>
      <c r="AV101" s="68"/>
      <c r="AW101" s="68"/>
      <c r="AX101" s="69"/>
      <c r="AY101" s="70"/>
      <c r="AZ101" s="71"/>
      <c r="BA101" s="78">
        <v>536.33</v>
      </c>
      <c r="BB101" s="39">
        <f t="shared" si="45"/>
        <v>17</v>
      </c>
      <c r="BC101" s="44">
        <f t="shared" si="46"/>
        <v>833.83</v>
      </c>
      <c r="BD101" s="73"/>
      <c r="BE101" s="74">
        <v>53.78</v>
      </c>
      <c r="BF101" s="44">
        <f t="shared" si="47"/>
        <v>1423.94</v>
      </c>
      <c r="BG101" s="49" t="s">
        <v>269</v>
      </c>
    </row>
    <row r="102" spans="1:59" ht="12">
      <c r="A102" s="108">
        <v>98</v>
      </c>
      <c r="B102" s="76" t="s">
        <v>173</v>
      </c>
      <c r="C102" s="75" t="s">
        <v>58</v>
      </c>
      <c r="D102" s="53"/>
      <c r="E102" s="53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66"/>
      <c r="AJ102" s="54">
        <v>10</v>
      </c>
      <c r="AK102" s="54"/>
      <c r="AL102" s="54"/>
      <c r="AM102" s="54"/>
      <c r="AN102" s="54"/>
      <c r="AO102" s="54"/>
      <c r="AP102" s="67"/>
      <c r="AQ102" s="54"/>
      <c r="AR102" s="54"/>
      <c r="AS102" s="54"/>
      <c r="AT102" s="54"/>
      <c r="AU102" s="39">
        <f t="shared" si="44"/>
        <v>10</v>
      </c>
      <c r="AV102" s="68"/>
      <c r="AW102" s="68"/>
      <c r="AX102" s="69"/>
      <c r="AY102" s="70">
        <v>8</v>
      </c>
      <c r="AZ102" s="71">
        <v>20</v>
      </c>
      <c r="BA102" s="78"/>
      <c r="BB102" s="39">
        <f t="shared" si="45"/>
        <v>38</v>
      </c>
      <c r="BC102" s="44">
        <f t="shared" si="46"/>
        <v>1455</v>
      </c>
      <c r="BD102" s="73"/>
      <c r="BE102" s="74">
        <v>80.67</v>
      </c>
      <c r="BF102" s="44">
        <f t="shared" si="47"/>
        <v>1535.67</v>
      </c>
      <c r="BG102" s="76" t="s">
        <v>173</v>
      </c>
    </row>
    <row r="103" spans="1:59" ht="12">
      <c r="A103" s="108">
        <v>99</v>
      </c>
      <c r="B103" s="76" t="s">
        <v>174</v>
      </c>
      <c r="C103" s="52" t="s">
        <v>76</v>
      </c>
      <c r="D103" s="53"/>
      <c r="E103" s="53"/>
      <c r="F103" s="53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66"/>
      <c r="AJ103" s="54">
        <v>12</v>
      </c>
      <c r="AK103" s="54"/>
      <c r="AL103" s="54"/>
      <c r="AM103" s="54"/>
      <c r="AN103" s="54"/>
      <c r="AO103" s="54"/>
      <c r="AP103" s="67"/>
      <c r="AQ103" s="54"/>
      <c r="AR103" s="54"/>
      <c r="AS103" s="54"/>
      <c r="AT103" s="54"/>
      <c r="AU103" s="39">
        <f t="shared" si="44"/>
        <v>12</v>
      </c>
      <c r="AV103" s="68"/>
      <c r="AW103" s="68"/>
      <c r="AX103" s="69"/>
      <c r="AY103" s="70">
        <v>9</v>
      </c>
      <c r="AZ103" s="71"/>
      <c r="BA103" s="78"/>
      <c r="BB103" s="39">
        <f t="shared" si="45"/>
        <v>21</v>
      </c>
      <c r="BC103" s="44">
        <f t="shared" si="46"/>
        <v>525</v>
      </c>
      <c r="BD103" s="73"/>
      <c r="BE103" s="74">
        <v>80.67</v>
      </c>
      <c r="BF103" s="44">
        <f t="shared" si="47"/>
        <v>605.67</v>
      </c>
      <c r="BG103" s="76" t="s">
        <v>174</v>
      </c>
    </row>
    <row r="104" spans="1:59" ht="12">
      <c r="A104" s="111">
        <v>100</v>
      </c>
      <c r="B104" s="49" t="s">
        <v>270</v>
      </c>
      <c r="C104" s="52"/>
      <c r="D104" s="53"/>
      <c r="E104" s="53"/>
      <c r="F104" s="53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66"/>
      <c r="AJ104" s="54"/>
      <c r="AK104" s="54"/>
      <c r="AL104" s="54"/>
      <c r="AM104" s="54"/>
      <c r="AN104" s="54"/>
      <c r="AO104" s="54"/>
      <c r="AP104" s="67"/>
      <c r="AQ104" s="54"/>
      <c r="AR104" s="54"/>
      <c r="AS104" s="54"/>
      <c r="AT104" s="54"/>
      <c r="AU104" s="39"/>
      <c r="AV104" s="68"/>
      <c r="AW104" s="68"/>
      <c r="AX104" s="69"/>
      <c r="AY104" s="70"/>
      <c r="AZ104" s="71"/>
      <c r="BA104" s="78"/>
      <c r="BB104" s="39"/>
      <c r="BC104" s="44"/>
      <c r="BD104" s="73"/>
      <c r="BE104" s="74"/>
      <c r="BF104" s="44">
        <f t="shared" si="47"/>
        <v>0</v>
      </c>
      <c r="BG104" s="49" t="s">
        <v>270</v>
      </c>
    </row>
    <row r="105" spans="1:59" ht="12">
      <c r="A105" s="111"/>
      <c r="B105" s="76"/>
      <c r="C105" s="75"/>
      <c r="D105" s="53"/>
      <c r="E105" s="53"/>
      <c r="F105" s="53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66"/>
      <c r="AJ105" s="54"/>
      <c r="AK105" s="54"/>
      <c r="AL105" s="54"/>
      <c r="AM105" s="54"/>
      <c r="AN105" s="54"/>
      <c r="AO105" s="54"/>
      <c r="AP105" s="67"/>
      <c r="AQ105" s="54"/>
      <c r="AR105" s="54"/>
      <c r="AS105" s="54"/>
      <c r="AT105" s="54"/>
      <c r="AU105" s="39"/>
      <c r="AV105" s="68"/>
      <c r="AW105" s="68"/>
      <c r="AX105" s="69"/>
      <c r="AY105" s="70"/>
      <c r="AZ105" s="71"/>
      <c r="BA105" s="72"/>
      <c r="BB105" s="39"/>
      <c r="BC105" s="44"/>
      <c r="BD105" s="73"/>
      <c r="BE105" s="74"/>
      <c r="BF105" s="44">
        <f t="shared" si="47"/>
        <v>0</v>
      </c>
      <c r="BG105" s="76"/>
    </row>
    <row r="106" spans="1:59" ht="12">
      <c r="A106" s="111"/>
      <c r="B106" s="49"/>
      <c r="C106" s="52"/>
      <c r="D106" s="53"/>
      <c r="E106" s="53"/>
      <c r="F106" s="53"/>
      <c r="G106" s="53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66"/>
      <c r="AJ106" s="54"/>
      <c r="AK106" s="54"/>
      <c r="AL106" s="54"/>
      <c r="AM106" s="54"/>
      <c r="AN106" s="54"/>
      <c r="AO106" s="54"/>
      <c r="AP106" s="67"/>
      <c r="AQ106" s="54"/>
      <c r="AR106" s="54"/>
      <c r="AS106" s="54"/>
      <c r="AT106" s="54"/>
      <c r="AU106" s="39"/>
      <c r="AV106" s="68"/>
      <c r="AW106" s="68"/>
      <c r="AX106" s="69"/>
      <c r="AY106" s="70"/>
      <c r="AZ106" s="71"/>
      <c r="BA106" s="78"/>
      <c r="BB106" s="39"/>
      <c r="BC106" s="44"/>
      <c r="BD106" s="73"/>
      <c r="BE106" s="74"/>
      <c r="BF106" s="44">
        <f t="shared" si="47"/>
        <v>0</v>
      </c>
      <c r="BG106" s="49"/>
    </row>
    <row r="107" spans="1:59" ht="12">
      <c r="A107" s="111"/>
      <c r="B107" s="49"/>
      <c r="C107" s="75"/>
      <c r="D107" s="53"/>
      <c r="E107" s="53"/>
      <c r="F107" s="53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66"/>
      <c r="AJ107" s="54"/>
      <c r="AK107" s="54"/>
      <c r="AL107" s="54"/>
      <c r="AM107" s="54"/>
      <c r="AN107" s="54"/>
      <c r="AO107" s="54"/>
      <c r="AP107" s="67"/>
      <c r="AQ107" s="54"/>
      <c r="AR107" s="54"/>
      <c r="AS107" s="54"/>
      <c r="AT107" s="54"/>
      <c r="AU107" s="39"/>
      <c r="AV107" s="68"/>
      <c r="AW107" s="68"/>
      <c r="AX107" s="69"/>
      <c r="AY107" s="70"/>
      <c r="AZ107" s="71"/>
      <c r="BA107" s="78"/>
      <c r="BB107" s="39"/>
      <c r="BC107" s="44"/>
      <c r="BD107" s="73"/>
      <c r="BE107" s="74"/>
      <c r="BF107" s="44">
        <f t="shared" si="47"/>
        <v>0</v>
      </c>
      <c r="BG107" s="49"/>
    </row>
    <row r="108" spans="1:58" ht="12">
      <c r="A108" s="111"/>
      <c r="D108" s="53"/>
      <c r="E108" s="53"/>
      <c r="F108" s="53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66"/>
      <c r="AJ108" s="54"/>
      <c r="AK108" s="54"/>
      <c r="AL108" s="54"/>
      <c r="AM108" s="54"/>
      <c r="AN108" s="54"/>
      <c r="AO108" s="54"/>
      <c r="AP108" s="67"/>
      <c r="AQ108" s="54"/>
      <c r="AR108" s="54"/>
      <c r="AS108" s="54"/>
      <c r="AT108" s="54"/>
      <c r="AU108" s="39">
        <f>SUM(D108:AT108)</f>
        <v>0</v>
      </c>
      <c r="AV108" s="68"/>
      <c r="AW108" s="68"/>
      <c r="AX108" s="69"/>
      <c r="AY108" s="70"/>
      <c r="AZ108" s="71"/>
      <c r="BA108" s="78"/>
      <c r="BB108" s="39">
        <f>SUM(AU108:AZ108)</f>
        <v>0</v>
      </c>
      <c r="BC108" s="44">
        <f>(AU108*17.5+AW108*17.5+AX108*35+AY108*35+AZ108*50)+(BA108)</f>
        <v>0</v>
      </c>
      <c r="BD108" s="73"/>
      <c r="BE108" s="74"/>
      <c r="BF108" s="44">
        <f t="shared" si="47"/>
        <v>0</v>
      </c>
    </row>
    <row r="109" spans="1:59" ht="12" customHeight="1">
      <c r="A109" s="111"/>
      <c r="B109" s="49"/>
      <c r="C109" s="75"/>
      <c r="D109" s="53"/>
      <c r="E109" s="53"/>
      <c r="F109" s="53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66"/>
      <c r="AJ109" s="54"/>
      <c r="AK109" s="54"/>
      <c r="AL109" s="54"/>
      <c r="AM109" s="54"/>
      <c r="AN109" s="54"/>
      <c r="AO109" s="54"/>
      <c r="AP109" s="67"/>
      <c r="AQ109" s="54"/>
      <c r="AR109" s="54"/>
      <c r="AS109" s="54"/>
      <c r="AT109" s="54"/>
      <c r="AU109" s="39"/>
      <c r="AV109" s="68"/>
      <c r="AW109" s="68"/>
      <c r="AX109" s="69"/>
      <c r="AY109" s="70"/>
      <c r="AZ109" s="71"/>
      <c r="BA109" s="78"/>
      <c r="BB109" s="39"/>
      <c r="BC109" s="44"/>
      <c r="BD109" s="73"/>
      <c r="BE109" s="74"/>
      <c r="BF109" s="44">
        <f t="shared" si="47"/>
        <v>0</v>
      </c>
      <c r="BG109" s="49"/>
    </row>
    <row r="110" spans="1:59" ht="12" customHeight="1">
      <c r="A110" s="111"/>
      <c r="B110" s="49"/>
      <c r="C110" s="75"/>
      <c r="D110" s="53"/>
      <c r="E110" s="53"/>
      <c r="F110" s="53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66"/>
      <c r="AJ110" s="54"/>
      <c r="AK110" s="54"/>
      <c r="AL110" s="54"/>
      <c r="AM110" s="54"/>
      <c r="AN110" s="54"/>
      <c r="AO110" s="54"/>
      <c r="AP110" s="67"/>
      <c r="AQ110" s="54"/>
      <c r="AR110" s="54"/>
      <c r="AS110" s="54"/>
      <c r="AT110" s="54"/>
      <c r="AU110" s="39"/>
      <c r="AV110" s="68"/>
      <c r="AW110" s="68"/>
      <c r="AX110" s="69"/>
      <c r="AY110" s="70"/>
      <c r="AZ110" s="71"/>
      <c r="BA110" s="78"/>
      <c r="BB110" s="39"/>
      <c r="BC110" s="44"/>
      <c r="BD110" s="73"/>
      <c r="BE110" s="74"/>
      <c r="BF110" s="44">
        <f t="shared" si="47"/>
        <v>0</v>
      </c>
      <c r="BG110" s="49"/>
    </row>
    <row r="111" spans="1:59" ht="181.5" customHeight="1">
      <c r="A111" s="112" t="s">
        <v>5</v>
      </c>
      <c r="B111" s="113"/>
      <c r="C111" s="107"/>
      <c r="D111" s="18" t="s">
        <v>8</v>
      </c>
      <c r="E111" s="18" t="s">
        <v>9</v>
      </c>
      <c r="F111" s="18" t="s">
        <v>10</v>
      </c>
      <c r="G111" s="19" t="s">
        <v>11</v>
      </c>
      <c r="H111" s="19" t="s">
        <v>12</v>
      </c>
      <c r="I111" s="19" t="s">
        <v>13</v>
      </c>
      <c r="J111" s="19" t="s">
        <v>14</v>
      </c>
      <c r="K111" s="19" t="s">
        <v>15</v>
      </c>
      <c r="L111" s="19" t="s">
        <v>16</v>
      </c>
      <c r="M111" s="19" t="s">
        <v>17</v>
      </c>
      <c r="N111" s="19" t="s">
        <v>197</v>
      </c>
      <c r="O111" s="19" t="s">
        <v>18</v>
      </c>
      <c r="P111" s="19" t="s">
        <v>19</v>
      </c>
      <c r="Q111" s="19" t="s">
        <v>20</v>
      </c>
      <c r="R111" s="20" t="s">
        <v>21</v>
      </c>
      <c r="S111" s="19" t="s">
        <v>22</v>
      </c>
      <c r="T111" s="19" t="s">
        <v>23</v>
      </c>
      <c r="U111" s="19" t="s">
        <v>24</v>
      </c>
      <c r="V111" s="19" t="s">
        <v>25</v>
      </c>
      <c r="W111" s="19" t="s">
        <v>26</v>
      </c>
      <c r="X111" s="19" t="s">
        <v>27</v>
      </c>
      <c r="Y111" s="19" t="s">
        <v>28</v>
      </c>
      <c r="Z111" s="19" t="s">
        <v>29</v>
      </c>
      <c r="AA111" s="19" t="s">
        <v>30</v>
      </c>
      <c r="AB111" s="19" t="s">
        <v>31</v>
      </c>
      <c r="AC111" s="19" t="s">
        <v>32</v>
      </c>
      <c r="AD111" s="19" t="s">
        <v>33</v>
      </c>
      <c r="AE111" s="19" t="s">
        <v>34</v>
      </c>
      <c r="AF111" s="19" t="s">
        <v>35</v>
      </c>
      <c r="AG111" s="19" t="s">
        <v>36</v>
      </c>
      <c r="AH111" s="19" t="s">
        <v>104</v>
      </c>
      <c r="AI111" s="18" t="s">
        <v>38</v>
      </c>
      <c r="AJ111" s="19" t="s">
        <v>39</v>
      </c>
      <c r="AK111" s="19" t="s">
        <v>198</v>
      </c>
      <c r="AL111" s="19" t="s">
        <v>40</v>
      </c>
      <c r="AM111" s="19" t="s">
        <v>41</v>
      </c>
      <c r="AN111" s="19" t="s">
        <v>42</v>
      </c>
      <c r="AO111" s="21" t="s">
        <v>228</v>
      </c>
      <c r="AP111" s="22" t="s">
        <v>44</v>
      </c>
      <c r="AQ111" s="19" t="s">
        <v>199</v>
      </c>
      <c r="AR111" s="19" t="s">
        <v>200</v>
      </c>
      <c r="AS111" s="19" t="s">
        <v>45</v>
      </c>
      <c r="AT111" s="21" t="s">
        <v>105</v>
      </c>
      <c r="AU111" s="22"/>
      <c r="AV111" s="23" t="s">
        <v>229</v>
      </c>
      <c r="AW111" s="24" t="s">
        <v>47</v>
      </c>
      <c r="AX111" s="24" t="s">
        <v>48</v>
      </c>
      <c r="AY111" s="25" t="s">
        <v>49</v>
      </c>
      <c r="AZ111" s="24" t="s">
        <v>50</v>
      </c>
      <c r="BA111" s="26" t="s">
        <v>51</v>
      </c>
      <c r="BB111" s="27"/>
      <c r="BC111" s="28"/>
      <c r="BD111" s="29" t="s">
        <v>54</v>
      </c>
      <c r="BE111" s="30" t="s">
        <v>55</v>
      </c>
      <c r="BF111" s="28"/>
      <c r="BG111" s="14" t="s">
        <v>6</v>
      </c>
    </row>
    <row r="112" spans="1:58" ht="11.25" customHeight="1">
      <c r="A112" s="114" t="s">
        <v>182</v>
      </c>
      <c r="B112" s="114"/>
      <c r="C112" s="115"/>
      <c r="D112" s="116">
        <f>SUM(D3:D70,D72:D110,)</f>
        <v>145</v>
      </c>
      <c r="E112" s="116">
        <f>SUM(E3:E70,E72:E110,)</f>
        <v>202</v>
      </c>
      <c r="F112" s="116">
        <f>SUM(F3:F70,F72:F110,)</f>
        <v>0</v>
      </c>
      <c r="G112" s="116">
        <f>SUM(G3:G70,G72:G111,)</f>
        <v>36</v>
      </c>
      <c r="H112" s="116">
        <f>SUM(H3:H70,H72:H111,)</f>
        <v>0</v>
      </c>
      <c r="I112" s="116">
        <f>SUM(I3:I70,I72:I111,)</f>
        <v>5</v>
      </c>
      <c r="J112" s="116">
        <f>SUM(J3:J70,J72:J111,)</f>
        <v>0</v>
      </c>
      <c r="K112" s="116">
        <f>SUM(K3:K70,K72:K111,)</f>
        <v>10</v>
      </c>
      <c r="L112" s="116">
        <f>SUM(L3:L70,L72:L111,)</f>
        <v>5</v>
      </c>
      <c r="M112" s="116">
        <f>SUM(M3:M70,M72:M111,)</f>
        <v>0</v>
      </c>
      <c r="N112" s="116">
        <f>SUM(N3:N70,N72:N111,)</f>
        <v>0</v>
      </c>
      <c r="O112" s="116">
        <f>SUM(O3:O70,O72:O111,)</f>
        <v>0</v>
      </c>
      <c r="P112" s="116">
        <f>SUM(P3:P70,P72:P111,)</f>
        <v>0</v>
      </c>
      <c r="Q112" s="116">
        <f>SUM(Q3:Q70,Q72:Q111,)</f>
        <v>0</v>
      </c>
      <c r="R112" s="116">
        <f>SUM(R3:R70,R72:R111,)</f>
        <v>5</v>
      </c>
      <c r="S112" s="116">
        <f>SUM(S3:S70,S72:S111,)</f>
        <v>16</v>
      </c>
      <c r="T112" s="116">
        <f>SUM(T3:T70,T72:T111,)</f>
        <v>0</v>
      </c>
      <c r="U112" s="116">
        <f>SUM(U3:U70,U72:U111,)</f>
        <v>0</v>
      </c>
      <c r="V112" s="116">
        <f>SUM(V3:V70,V72:V111,)</f>
        <v>0</v>
      </c>
      <c r="W112" s="116">
        <f>SUM(W3:W70,W72:W111,)</f>
        <v>0</v>
      </c>
      <c r="X112" s="116">
        <f>SUM(X3:X70,X72:X111,)</f>
        <v>0</v>
      </c>
      <c r="Y112" s="116">
        <f>SUM(Y3:Y70,Y72:Y111,)</f>
        <v>0</v>
      </c>
      <c r="Z112" s="116">
        <f>SUM(Z3:Z70,Z72:Z111,)</f>
        <v>0</v>
      </c>
      <c r="AA112" s="116">
        <f>SUM(AA3:AA70,AA72:AA111,)</f>
        <v>0</v>
      </c>
      <c r="AB112" s="116">
        <f>SUM(AB3:AB70,AB72:AB111,)</f>
        <v>0</v>
      </c>
      <c r="AC112" s="116">
        <f>SUM(AC3:AC70,AC72:AC111,)</f>
        <v>0</v>
      </c>
      <c r="AD112" s="116">
        <f>SUM(AD3:AD70,AD72:AD111,)</f>
        <v>0</v>
      </c>
      <c r="AE112" s="116">
        <f>SUM(AE3:AE70,AE72:AE111,)</f>
        <v>0</v>
      </c>
      <c r="AF112" s="116">
        <f>SUM(AF3:AF70,AF72:AF111,)</f>
        <v>0</v>
      </c>
      <c r="AG112" s="116">
        <f>SUM(AG3:AG70,AG72:AG111,)</f>
        <v>20</v>
      </c>
      <c r="AH112" s="116">
        <f>SUM(AH3:AH70,AH72:AH111,)</f>
        <v>0</v>
      </c>
      <c r="AI112" s="116">
        <f>SUM(AI3:AI70,AI72:AI111,)</f>
        <v>0</v>
      </c>
      <c r="AJ112" s="116">
        <f>SUM(AJ3:AJ71,AJ72:AJ111,)</f>
        <v>388</v>
      </c>
      <c r="AK112" s="116">
        <f>SUM(AK3:AK70,AK72:AK111,)</f>
        <v>0</v>
      </c>
      <c r="AL112" s="116">
        <f>SUM(AL3:AL70,AL72:AL111,)</f>
        <v>0</v>
      </c>
      <c r="AM112" s="116">
        <f>SUM(AM3:AM70,AM72:AM111,)</f>
        <v>48</v>
      </c>
      <c r="AN112" s="116">
        <f>SUM(AN3:AN70,AN72:AN111,)</f>
        <v>0</v>
      </c>
      <c r="AO112" s="116">
        <f>SUM(AO3:AO70,AO72:AO111,)</f>
        <v>0</v>
      </c>
      <c r="AP112" s="116">
        <f>SUM(AP3:AP70,AP72:AP111,)</f>
        <v>0</v>
      </c>
      <c r="AQ112" s="116">
        <f>SUM(AQ3:AQ70,AQ72:AQ111,)</f>
        <v>0</v>
      </c>
      <c r="AR112" s="116">
        <f>SUM(AR3:AR70,AR72:AR111,)</f>
        <v>0</v>
      </c>
      <c r="AS112" s="116">
        <f>SUM(AS3:AS70,AS72:AS111,)</f>
        <v>0</v>
      </c>
      <c r="AT112" s="116">
        <f>SUM(AT3:AT70,AT72:AT111,)</f>
        <v>0</v>
      </c>
      <c r="AU112" s="116">
        <f>SUM(AU3:AU70,AU72:AU111,)</f>
        <v>765</v>
      </c>
      <c r="AV112" s="116">
        <f>SUM(AV3:AV70,AV72:AV111,)</f>
        <v>0</v>
      </c>
      <c r="AW112" s="116">
        <f>SUM(AW3:AW70,AW72:AW111,)</f>
        <v>0</v>
      </c>
      <c r="AX112" s="116">
        <f>SUM(AX3:AX70,AX72:AX111,)</f>
        <v>0</v>
      </c>
      <c r="AY112" s="116">
        <f>SUM(AY3:AY76,AY78:AY110)</f>
        <v>76</v>
      </c>
      <c r="AZ112" s="116">
        <f>SUM(AZ3:AZ76,AZ78:AZ110)</f>
        <v>74</v>
      </c>
      <c r="BA112" s="116">
        <f>SUM(BA3:BA76,BA78:BA110)</f>
        <v>2145.32</v>
      </c>
      <c r="BB112" s="116">
        <f>SUM(BB3:BB76,BB78:BB110)</f>
        <v>915</v>
      </c>
      <c r="BC112" s="116">
        <f>SUM(BC3:BC76,BC78:BC110)</f>
        <v>21892.82</v>
      </c>
      <c r="BD112" s="116">
        <f>SUM(BD3:BD76,BD78:BD110)</f>
        <v>0</v>
      </c>
      <c r="BE112" s="116">
        <f>SUM(BE3:BE76,BE78:BE110)</f>
        <v>3199.770000000001</v>
      </c>
      <c r="BF112" s="116">
        <f aca="true" t="shared" si="48" ref="BF112:BF113">SUM(BF3:BF76,BF78:BF110)</f>
        <v>27237.909999999996</v>
      </c>
    </row>
    <row r="113" spans="1:59" ht="12">
      <c r="A113" s="117" t="s">
        <v>183</v>
      </c>
      <c r="B113" s="117"/>
      <c r="C113" s="118"/>
      <c r="D113" s="116">
        <v>225</v>
      </c>
      <c r="E113" s="116">
        <v>270</v>
      </c>
      <c r="F113" s="116"/>
      <c r="G113" s="119">
        <v>40</v>
      </c>
      <c r="H113" s="119"/>
      <c r="I113" s="119">
        <v>5</v>
      </c>
      <c r="J113" s="119"/>
      <c r="K113" s="119">
        <v>10</v>
      </c>
      <c r="L113" s="119">
        <v>25</v>
      </c>
      <c r="M113" s="119"/>
      <c r="N113" s="119"/>
      <c r="O113" s="119"/>
      <c r="P113" s="119"/>
      <c r="Q113" s="119"/>
      <c r="R113" s="120">
        <v>5</v>
      </c>
      <c r="S113" s="120">
        <v>45</v>
      </c>
      <c r="T113" s="120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>
        <v>20</v>
      </c>
      <c r="AH113" s="120"/>
      <c r="AI113" s="121"/>
      <c r="AJ113" s="119">
        <v>376</v>
      </c>
      <c r="AK113" s="119"/>
      <c r="AL113" s="119"/>
      <c r="AM113" s="119">
        <v>60</v>
      </c>
      <c r="AN113" s="119"/>
      <c r="AO113" s="119"/>
      <c r="AP113" s="120"/>
      <c r="AQ113" s="119"/>
      <c r="AR113" s="119"/>
      <c r="AS113" s="119"/>
      <c r="AT113" s="119"/>
      <c r="AU113" s="120">
        <f>SUM(D113:AT113)</f>
        <v>1081</v>
      </c>
      <c r="AV113" s="122"/>
      <c r="AW113" s="123"/>
      <c r="AX113" s="124"/>
      <c r="AY113" s="125"/>
      <c r="AZ113" s="159"/>
      <c r="BA113" s="116"/>
      <c r="BB113" s="127">
        <f>AU113*17.5</f>
        <v>18917.5</v>
      </c>
      <c r="BC113" s="128"/>
      <c r="BD113" s="129"/>
      <c r="BE113" s="160"/>
      <c r="BF113" s="116">
        <f t="shared" si="48"/>
        <v>26995.909999999996</v>
      </c>
      <c r="BG113" s="131"/>
    </row>
    <row r="114" spans="1:59" s="134" customFormat="1" ht="12">
      <c r="A114" s="132"/>
      <c r="B114" s="132"/>
      <c r="C114" s="132"/>
      <c r="D114" s="127">
        <f>D112*17.5</f>
        <v>2537.5</v>
      </c>
      <c r="E114" s="127">
        <f>E112*17.5</f>
        <v>3535</v>
      </c>
      <c r="F114" s="127">
        <f>F112*17.5</f>
        <v>0</v>
      </c>
      <c r="G114" s="127">
        <f>G112*17.5</f>
        <v>630</v>
      </c>
      <c r="H114" s="127">
        <f>H112*17.5</f>
        <v>0</v>
      </c>
      <c r="I114" s="127">
        <f>I112*17.5</f>
        <v>87.5</v>
      </c>
      <c r="J114" s="127">
        <f>J112*17.5</f>
        <v>0</v>
      </c>
      <c r="K114" s="127">
        <f>K112*17.5</f>
        <v>175</v>
      </c>
      <c r="L114" s="127">
        <f>L112*17.5</f>
        <v>87.5</v>
      </c>
      <c r="M114" s="127">
        <f>M112*17.5</f>
        <v>0</v>
      </c>
      <c r="N114" s="127">
        <f>N112*17.5</f>
        <v>0</v>
      </c>
      <c r="O114" s="127">
        <f>O112*17.5</f>
        <v>0</v>
      </c>
      <c r="P114" s="127">
        <f>P112*17.5</f>
        <v>0</v>
      </c>
      <c r="Q114" s="127">
        <f>Q112*17.5</f>
        <v>0</v>
      </c>
      <c r="R114" s="127">
        <f>R112*17.5</f>
        <v>87.5</v>
      </c>
      <c r="S114" s="127">
        <f>S112*17.5</f>
        <v>280</v>
      </c>
      <c r="T114" s="127">
        <f>T112*17.5</f>
        <v>0</v>
      </c>
      <c r="U114" s="127">
        <f>U112*17.5</f>
        <v>0</v>
      </c>
      <c r="V114" s="127">
        <f>V112*17.5</f>
        <v>0</v>
      </c>
      <c r="W114" s="127">
        <f>W112*17.5</f>
        <v>0</v>
      </c>
      <c r="X114" s="127">
        <f>X112*17.5</f>
        <v>0</v>
      </c>
      <c r="Y114" s="127">
        <f>Y112*17.5</f>
        <v>0</v>
      </c>
      <c r="Z114" s="127">
        <f>Z112*17.5</f>
        <v>0</v>
      </c>
      <c r="AA114" s="127">
        <f>AA112*17.5</f>
        <v>0</v>
      </c>
      <c r="AB114" s="127">
        <f>AB112*17.5</f>
        <v>0</v>
      </c>
      <c r="AC114" s="127">
        <f>AC112*17.5</f>
        <v>0</v>
      </c>
      <c r="AD114" s="127">
        <f>AD112*17.5</f>
        <v>0</v>
      </c>
      <c r="AE114" s="127">
        <f>AE112*17.5</f>
        <v>0</v>
      </c>
      <c r="AF114" s="127">
        <f>AF112*17.5</f>
        <v>0</v>
      </c>
      <c r="AG114" s="127">
        <f>AG112*17.5</f>
        <v>350</v>
      </c>
      <c r="AH114" s="127">
        <f>AH112*17.5</f>
        <v>0</v>
      </c>
      <c r="AI114" s="127">
        <f>AI112*17.5</f>
        <v>0</v>
      </c>
      <c r="AJ114" s="127">
        <f>AJ112*17.5</f>
        <v>6790</v>
      </c>
      <c r="AK114" s="127">
        <f>AK112*17.5</f>
        <v>0</v>
      </c>
      <c r="AL114" s="127">
        <f>AL112*17.5</f>
        <v>0</v>
      </c>
      <c r="AM114" s="127">
        <f>AM112*17.5</f>
        <v>840</v>
      </c>
      <c r="AN114" s="127">
        <f>AN112*17.5</f>
        <v>0</v>
      </c>
      <c r="AO114" s="127">
        <f>AO112*17.5</f>
        <v>0</v>
      </c>
      <c r="AP114" s="127">
        <f>AP112*17.5</f>
        <v>0</v>
      </c>
      <c r="AQ114" s="127">
        <f>AQ112*17.5</f>
        <v>0</v>
      </c>
      <c r="AR114" s="127">
        <f>AR112*17.5</f>
        <v>0</v>
      </c>
      <c r="AS114" s="127">
        <f>AS112*17.5</f>
        <v>0</v>
      </c>
      <c r="AT114" s="127">
        <f>AT112*17.5</f>
        <v>0</v>
      </c>
      <c r="AU114" s="127">
        <f>AU112*17.5</f>
        <v>13387.5</v>
      </c>
      <c r="AV114" s="127"/>
      <c r="AW114" s="127">
        <f aca="true" t="shared" si="49" ref="AW114:AW115">AW112*17.5</f>
        <v>0</v>
      </c>
      <c r="AX114" s="127">
        <f aca="true" t="shared" si="50" ref="AX114:AX115">AX112*35</f>
        <v>0</v>
      </c>
      <c r="AY114" s="127">
        <f>AY112*35</f>
        <v>2660</v>
      </c>
      <c r="AZ114" s="127">
        <f>AZ112*50</f>
        <v>3700</v>
      </c>
      <c r="BA114" s="127">
        <v>2145.32</v>
      </c>
      <c r="BB114" s="127">
        <f>AU112*17.5</f>
        <v>13387.5</v>
      </c>
      <c r="BC114" s="128">
        <f>SUM(AY114+AZ114+BA114+BB114)</f>
        <v>21892.82</v>
      </c>
      <c r="BD114" s="116">
        <f>SUM(BD3:BD70,BD72:BD111,)</f>
        <v>0</v>
      </c>
      <c r="BE114" s="116">
        <f>SUM(BE3:BE70,BE72:BE111,)</f>
        <v>3199.770000000001</v>
      </c>
      <c r="BF114" s="161">
        <f>SUM(BA114+BC114+BD114+BE114)</f>
        <v>27237.91</v>
      </c>
      <c r="BG114" s="133"/>
    </row>
    <row r="115" spans="4:59" ht="12.75" customHeight="1"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AW115" s="127">
        <f t="shared" si="49"/>
        <v>0</v>
      </c>
      <c r="AX115" s="127">
        <f t="shared" si="50"/>
        <v>0</v>
      </c>
      <c r="AZ115" s="4"/>
      <c r="BB115" s="136"/>
      <c r="BC115" s="137"/>
      <c r="BF115" s="137"/>
      <c r="BG115" s="131"/>
    </row>
    <row r="116" spans="1:2" ht="12.75" customHeight="1">
      <c r="A116" s="138" t="s">
        <v>185</v>
      </c>
      <c r="B116" s="138"/>
    </row>
    <row r="117" spans="1:2" ht="12">
      <c r="A117" s="138" t="s">
        <v>186</v>
      </c>
      <c r="B117" s="138"/>
    </row>
    <row r="118" ht="12">
      <c r="BG118" s="139"/>
    </row>
    <row r="119" spans="1:59" ht="14.25" customHeight="1">
      <c r="A119" s="140"/>
      <c r="B119" s="141" t="s">
        <v>0</v>
      </c>
      <c r="C119" s="141"/>
      <c r="D119" s="142"/>
      <c r="BG119" s="139"/>
    </row>
    <row r="120" spans="1:59" ht="12">
      <c r="A120" s="143"/>
      <c r="B120" s="144" t="s">
        <v>187</v>
      </c>
      <c r="C120" s="144"/>
      <c r="D120" s="145"/>
      <c r="BG120" s="139"/>
    </row>
    <row r="121" spans="1:59" ht="12">
      <c r="A121" s="143"/>
      <c r="B121" s="144"/>
      <c r="C121" s="144"/>
      <c r="D121" s="145"/>
      <c r="BG121" s="139"/>
    </row>
    <row r="122" spans="1:59" ht="12">
      <c r="A122" s="143"/>
      <c r="B122" s="146"/>
      <c r="C122" s="147"/>
      <c r="D122" s="148"/>
      <c r="E122" s="149"/>
      <c r="F122" s="149"/>
      <c r="BG122" s="139"/>
    </row>
    <row r="123" spans="1:59" ht="12">
      <c r="A123" s="143"/>
      <c r="B123" s="146"/>
      <c r="C123" s="147"/>
      <c r="D123" s="148"/>
      <c r="E123" s="149"/>
      <c r="F123" s="149"/>
      <c r="BG123" s="149"/>
    </row>
    <row r="124" spans="1:59" ht="12">
      <c r="A124" s="143"/>
      <c r="B124" s="150"/>
      <c r="C124" s="147"/>
      <c r="D124" s="148"/>
      <c r="E124" s="149"/>
      <c r="F124" s="149"/>
      <c r="BG124" s="149"/>
    </row>
    <row r="125" spans="1:59" ht="12">
      <c r="A125" s="143"/>
      <c r="B125" s="150"/>
      <c r="C125" s="147"/>
      <c r="D125" s="148"/>
      <c r="E125" s="149"/>
      <c r="F125" s="149"/>
      <c r="BG125" s="149"/>
    </row>
    <row r="126" spans="1:59" ht="12">
      <c r="A126" s="143"/>
      <c r="B126" s="150"/>
      <c r="C126" s="147"/>
      <c r="D126" s="148"/>
      <c r="E126" s="149"/>
      <c r="F126" s="149"/>
      <c r="BG126" s="139"/>
    </row>
    <row r="127" spans="1:59" ht="12">
      <c r="A127" s="143"/>
      <c r="B127" s="151"/>
      <c r="C127" s="144"/>
      <c r="D127" s="145"/>
      <c r="BG127" s="152"/>
    </row>
    <row r="128" spans="1:59" ht="12">
      <c r="A128" s="143"/>
      <c r="B128" s="151"/>
      <c r="C128" s="144"/>
      <c r="D128" s="145"/>
      <c r="BG128" s="152"/>
    </row>
    <row r="129" spans="1:59" ht="12">
      <c r="A129" s="143"/>
      <c r="B129" s="151"/>
      <c r="C129" s="144"/>
      <c r="D129" s="145"/>
      <c r="BG129" s="152"/>
    </row>
    <row r="130" spans="1:59" ht="12">
      <c r="A130" s="143"/>
      <c r="B130" s="151"/>
      <c r="C130" s="144"/>
      <c r="D130" s="145"/>
      <c r="BG130" s="152"/>
    </row>
    <row r="131" spans="1:59" ht="12">
      <c r="A131" s="143"/>
      <c r="B131" s="138" t="s">
        <v>188</v>
      </c>
      <c r="C131" s="153">
        <f>SUM(C122:C130)</f>
        <v>0</v>
      </c>
      <c r="D131" s="145"/>
      <c r="BG131" s="139"/>
    </row>
    <row r="132" spans="1:59" ht="12">
      <c r="A132" s="143"/>
      <c r="B132" s="138" t="s">
        <v>189</v>
      </c>
      <c r="C132" s="153"/>
      <c r="D132" s="145"/>
      <c r="BG132" s="139"/>
    </row>
    <row r="133" spans="1:4" ht="12">
      <c r="A133" s="143"/>
      <c r="B133" s="154" t="s">
        <v>190</v>
      </c>
      <c r="C133" s="153">
        <f>SUM(C131+C132)</f>
        <v>0</v>
      </c>
      <c r="D133" s="145">
        <f>C133*50</f>
        <v>0</v>
      </c>
    </row>
    <row r="134" spans="1:4" ht="12">
      <c r="A134" s="143"/>
      <c r="B134" s="154" t="s">
        <v>191</v>
      </c>
      <c r="C134" s="153"/>
      <c r="D134" s="145">
        <f>C134*35</f>
        <v>0</v>
      </c>
    </row>
    <row r="135" spans="1:4" ht="12">
      <c r="A135" s="155"/>
      <c r="B135" s="118" t="s">
        <v>192</v>
      </c>
      <c r="C135" s="156"/>
      <c r="D135" s="157">
        <f>SUM(D133:D134)</f>
        <v>0</v>
      </c>
    </row>
  </sheetData>
  <sheetProtection selectLockedCells="1" selectUnlockedCells="1"/>
  <autoFilter ref="A2:AZ100"/>
  <mergeCells count="8">
    <mergeCell ref="C1:AU1"/>
    <mergeCell ref="AV1:AZ1"/>
    <mergeCell ref="A112:B112"/>
    <mergeCell ref="A113:B113"/>
    <mergeCell ref="D115:U115"/>
    <mergeCell ref="A116:B116"/>
    <mergeCell ref="A117:B117"/>
    <mergeCell ref="B120:C121"/>
  </mergeCells>
  <printOptions gridLines="1"/>
  <pageMargins left="0" right="0" top="0.31527777777777777" bottom="0" header="0.5118055555555555" footer="0.5118055555555555"/>
  <pageSetup horizontalDpi="300" verticalDpi="300" orientation="landscape" paperSize="9" scale="47"/>
  <rowBreaks count="2" manualBreakCount="2">
    <brk id="41" max="255" man="1"/>
    <brk id="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G135"/>
  <sheetViews>
    <sheetView workbookViewId="0" topLeftCell="AP16">
      <selection activeCell="BA10" sqref="BA10"/>
    </sheetView>
  </sheetViews>
  <sheetFormatPr defaultColWidth="9.140625" defaultRowHeight="12.75"/>
  <cols>
    <col min="1" max="1" width="3.57421875" style="1" customWidth="1"/>
    <col min="2" max="2" width="16.7109375" style="2" customWidth="1"/>
    <col min="3" max="3" width="5.00390625" style="2" customWidth="1"/>
    <col min="4" max="4" width="5.8515625" style="3" customWidth="1"/>
    <col min="5" max="5" width="6.7109375" style="3" customWidth="1"/>
    <col min="6" max="6" width="4.00390625" style="3" customWidth="1"/>
    <col min="7" max="7" width="3.28125" style="4" customWidth="1"/>
    <col min="8" max="8" width="3.7109375" style="4" customWidth="1"/>
    <col min="9" max="9" width="3.28125" style="4" customWidth="1"/>
    <col min="10" max="10" width="3.7109375" style="4" customWidth="1"/>
    <col min="11" max="11" width="3.8515625" style="4" customWidth="1"/>
    <col min="12" max="12" width="3.57421875" style="4" customWidth="1"/>
    <col min="13" max="13" width="3.421875" style="4" customWidth="1"/>
    <col min="14" max="15" width="3.28125" style="4" customWidth="1"/>
    <col min="16" max="16" width="4.140625" style="4" customWidth="1"/>
    <col min="17" max="17" width="2.57421875" style="4" customWidth="1"/>
    <col min="18" max="18" width="4.28125" style="4" customWidth="1"/>
    <col min="19" max="19" width="4.421875" style="4" customWidth="1"/>
    <col min="20" max="20" width="3.28125" style="4" customWidth="1"/>
    <col min="21" max="23" width="3.421875" style="4" customWidth="1"/>
    <col min="24" max="24" width="3.8515625" style="4" customWidth="1"/>
    <col min="25" max="25" width="3.57421875" style="4" customWidth="1"/>
    <col min="26" max="26" width="3.7109375" style="4" customWidth="1"/>
    <col min="27" max="27" width="3.57421875" style="4" customWidth="1"/>
    <col min="28" max="28" width="3.00390625" style="4" customWidth="1"/>
    <col min="29" max="29" width="3.57421875" style="4" customWidth="1"/>
    <col min="30" max="30" width="3.140625" style="4" customWidth="1"/>
    <col min="31" max="31" width="3.421875" style="4" customWidth="1"/>
    <col min="32" max="32" width="2.7109375" style="4" customWidth="1"/>
    <col min="33" max="33" width="5.00390625" style="4" customWidth="1"/>
    <col min="34" max="34" width="4.421875" style="4" customWidth="1"/>
    <col min="35" max="35" width="3.7109375" style="3" customWidth="1"/>
    <col min="36" max="36" width="6.00390625" style="4" customWidth="1"/>
    <col min="37" max="37" width="5.00390625" style="4" customWidth="1"/>
    <col min="38" max="38" width="3.00390625" style="4" customWidth="1"/>
    <col min="39" max="39" width="5.140625" style="4" customWidth="1"/>
    <col min="40" max="40" width="3.8515625" style="4" customWidth="1"/>
    <col min="41" max="41" width="3.28125" style="4" customWidth="1"/>
    <col min="42" max="42" width="3.8515625" style="4" customWidth="1"/>
    <col min="43" max="43" width="4.421875" style="4" customWidth="1"/>
    <col min="44" max="44" width="3.140625" style="4" customWidth="1"/>
    <col min="45" max="45" width="4.7109375" style="4" customWidth="1"/>
    <col min="46" max="46" width="3.7109375" style="4" customWidth="1"/>
    <col min="47" max="47" width="6.8515625" style="4" customWidth="1"/>
    <col min="48" max="48" width="4.140625" style="4" customWidth="1"/>
    <col min="49" max="49" width="6.140625" style="4" customWidth="1"/>
    <col min="50" max="50" width="7.421875" style="4" customWidth="1"/>
    <col min="51" max="51" width="6.140625" style="4" customWidth="1"/>
    <col min="52" max="52" width="5.28125" style="3" customWidth="1"/>
    <col min="53" max="53" width="8.8515625" style="5" customWidth="1"/>
    <col min="54" max="54" width="11.421875" style="3" customWidth="1"/>
    <col min="55" max="55" width="11.421875" style="6" customWidth="1"/>
    <col min="56" max="56" width="10.421875" style="3" customWidth="1"/>
    <col min="57" max="57" width="9.57421875" style="3" customWidth="1"/>
    <col min="58" max="58" width="11.421875" style="6" customWidth="1"/>
    <col min="59" max="59" width="18.00390625" style="2" customWidth="1"/>
    <col min="60" max="16384" width="9.140625" style="2" customWidth="1"/>
  </cols>
  <sheetData>
    <row r="1" spans="1:59" ht="14.25" customHeight="1">
      <c r="A1" s="7" t="s">
        <v>0</v>
      </c>
      <c r="B1" s="8" t="s">
        <v>195</v>
      </c>
      <c r="C1" s="9" t="s">
        <v>196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10" t="s">
        <v>3</v>
      </c>
      <c r="AW1" s="10"/>
      <c r="AX1" s="10"/>
      <c r="AY1" s="10"/>
      <c r="AZ1" s="10"/>
      <c r="BA1" s="11"/>
      <c r="BB1" s="12"/>
      <c r="BC1" s="13"/>
      <c r="BD1" s="12"/>
      <c r="BE1" s="12"/>
      <c r="BF1" s="13"/>
      <c r="BG1" s="14" t="s">
        <v>4</v>
      </c>
    </row>
    <row r="2" spans="1:59" ht="183" customHeight="1">
      <c r="A2" s="15" t="s">
        <v>5</v>
      </c>
      <c r="B2" s="16" t="s">
        <v>6</v>
      </c>
      <c r="C2" s="17" t="s">
        <v>7</v>
      </c>
      <c r="D2" s="18" t="s">
        <v>8</v>
      </c>
      <c r="E2" s="18" t="s">
        <v>9</v>
      </c>
      <c r="F2" s="18" t="s">
        <v>10</v>
      </c>
      <c r="G2" s="19" t="s">
        <v>11</v>
      </c>
      <c r="H2" s="19" t="s">
        <v>12</v>
      </c>
      <c r="I2" s="19" t="s">
        <v>13</v>
      </c>
      <c r="J2" s="19" t="s">
        <v>14</v>
      </c>
      <c r="K2" s="19" t="s">
        <v>15</v>
      </c>
      <c r="L2" s="19" t="s">
        <v>16</v>
      </c>
      <c r="M2" s="19" t="s">
        <v>17</v>
      </c>
      <c r="N2" s="19" t="s">
        <v>197</v>
      </c>
      <c r="O2" s="19" t="s">
        <v>18</v>
      </c>
      <c r="P2" s="19" t="s">
        <v>19</v>
      </c>
      <c r="Q2" s="19" t="s">
        <v>20</v>
      </c>
      <c r="R2" s="20" t="s">
        <v>21</v>
      </c>
      <c r="S2" s="19" t="s">
        <v>22</v>
      </c>
      <c r="T2" s="19" t="s">
        <v>23</v>
      </c>
      <c r="U2" s="19" t="s">
        <v>24</v>
      </c>
      <c r="V2" s="19" t="s">
        <v>25</v>
      </c>
      <c r="W2" s="19" t="s">
        <v>26</v>
      </c>
      <c r="X2" s="19" t="s">
        <v>27</v>
      </c>
      <c r="Y2" s="19" t="s">
        <v>28</v>
      </c>
      <c r="Z2" s="19" t="s">
        <v>29</v>
      </c>
      <c r="AA2" s="19" t="s">
        <v>30</v>
      </c>
      <c r="AB2" s="19" t="s">
        <v>31</v>
      </c>
      <c r="AC2" s="19" t="s">
        <v>32</v>
      </c>
      <c r="AD2" s="19" t="s">
        <v>33</v>
      </c>
      <c r="AE2" s="19" t="s">
        <v>34</v>
      </c>
      <c r="AF2" s="19" t="s">
        <v>35</v>
      </c>
      <c r="AG2" s="19" t="s">
        <v>36</v>
      </c>
      <c r="AH2" s="19" t="s">
        <v>37</v>
      </c>
      <c r="AI2" s="18" t="s">
        <v>38</v>
      </c>
      <c r="AJ2" s="19" t="s">
        <v>39</v>
      </c>
      <c r="AK2" s="19" t="s">
        <v>198</v>
      </c>
      <c r="AL2" s="19" t="s">
        <v>40</v>
      </c>
      <c r="AM2" s="19" t="s">
        <v>41</v>
      </c>
      <c r="AN2" s="19" t="s">
        <v>42</v>
      </c>
      <c r="AO2" s="21"/>
      <c r="AP2" s="22" t="s">
        <v>44</v>
      </c>
      <c r="AQ2" s="19" t="s">
        <v>199</v>
      </c>
      <c r="AR2" s="19" t="s">
        <v>200</v>
      </c>
      <c r="AS2" s="19" t="s">
        <v>45</v>
      </c>
      <c r="AT2" s="21"/>
      <c r="AU2" s="22" t="s">
        <v>46</v>
      </c>
      <c r="AV2" s="23" t="s">
        <v>201</v>
      </c>
      <c r="AW2" s="24" t="s">
        <v>47</v>
      </c>
      <c r="AX2" s="24" t="s">
        <v>48</v>
      </c>
      <c r="AY2" s="25" t="s">
        <v>49</v>
      </c>
      <c r="AZ2" s="24" t="s">
        <v>50</v>
      </c>
      <c r="BA2" s="26" t="s">
        <v>51</v>
      </c>
      <c r="BB2" s="27" t="s">
        <v>52</v>
      </c>
      <c r="BC2" s="28" t="s">
        <v>53</v>
      </c>
      <c r="BD2" s="29" t="s">
        <v>54</v>
      </c>
      <c r="BE2" s="30" t="s">
        <v>55</v>
      </c>
      <c r="BF2" s="28" t="s">
        <v>56</v>
      </c>
      <c r="BG2" s="14" t="s">
        <v>6</v>
      </c>
    </row>
    <row r="3" spans="1:59" s="47" customFormat="1" ht="12">
      <c r="A3" s="31">
        <v>1</v>
      </c>
      <c r="B3" s="32" t="s">
        <v>202</v>
      </c>
      <c r="C3" s="33"/>
      <c r="D3" s="34"/>
      <c r="E3" s="34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4"/>
      <c r="AJ3" s="36"/>
      <c r="AK3" s="36"/>
      <c r="AL3" s="35"/>
      <c r="AM3" s="35"/>
      <c r="AN3" s="36"/>
      <c r="AO3" s="37"/>
      <c r="AP3" s="38"/>
      <c r="AQ3" s="35"/>
      <c r="AR3" s="35"/>
      <c r="AS3" s="35"/>
      <c r="AT3" s="37"/>
      <c r="AU3" s="39"/>
      <c r="AV3" s="40"/>
      <c r="AW3" s="40"/>
      <c r="AX3" s="41"/>
      <c r="AY3" s="42"/>
      <c r="AZ3" s="42"/>
      <c r="BA3" s="43"/>
      <c r="BB3" s="39"/>
      <c r="BC3" s="44"/>
      <c r="BD3" s="45"/>
      <c r="BE3" s="46">
        <v>26.89</v>
      </c>
      <c r="BF3" s="44">
        <f aca="true" t="shared" si="0" ref="BF3:BF41">+BC3+BD3+BE3</f>
        <v>26.89</v>
      </c>
      <c r="BG3" s="32" t="s">
        <v>202</v>
      </c>
    </row>
    <row r="4" spans="1:59" s="47" customFormat="1" ht="12">
      <c r="A4" s="48">
        <v>2</v>
      </c>
      <c r="B4" s="49" t="s">
        <v>203</v>
      </c>
      <c r="C4" s="33"/>
      <c r="D4" s="34"/>
      <c r="E4" s="34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4"/>
      <c r="AJ4" s="36"/>
      <c r="AK4" s="36"/>
      <c r="AL4" s="35"/>
      <c r="AM4" s="35"/>
      <c r="AN4" s="36"/>
      <c r="AO4" s="50"/>
      <c r="AP4" s="51"/>
      <c r="AQ4" s="35"/>
      <c r="AR4" s="35"/>
      <c r="AS4" s="35"/>
      <c r="AT4" s="50"/>
      <c r="AU4" s="39"/>
      <c r="AV4" s="40"/>
      <c r="AW4" s="40"/>
      <c r="AX4" s="41"/>
      <c r="AY4" s="42"/>
      <c r="AZ4" s="42"/>
      <c r="BA4" s="43"/>
      <c r="BB4" s="39"/>
      <c r="BC4" s="44"/>
      <c r="BD4" s="45"/>
      <c r="BE4" s="46"/>
      <c r="BF4" s="44">
        <f t="shared" si="0"/>
        <v>0</v>
      </c>
      <c r="BG4" s="49" t="s">
        <v>203</v>
      </c>
    </row>
    <row r="5" spans="1:59" s="47" customFormat="1" ht="12">
      <c r="A5" s="31">
        <v>3</v>
      </c>
      <c r="B5" s="49" t="s">
        <v>204</v>
      </c>
      <c r="C5" s="33"/>
      <c r="D5" s="34"/>
      <c r="E5" s="34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4"/>
      <c r="AJ5" s="36"/>
      <c r="AK5" s="36"/>
      <c r="AL5" s="35"/>
      <c r="AM5" s="35"/>
      <c r="AN5" s="36"/>
      <c r="AO5" s="50"/>
      <c r="AP5" s="51"/>
      <c r="AQ5" s="35"/>
      <c r="AR5" s="35"/>
      <c r="AS5" s="35"/>
      <c r="AT5" s="50"/>
      <c r="AU5" s="39"/>
      <c r="AV5" s="40"/>
      <c r="AW5" s="40"/>
      <c r="AX5" s="41"/>
      <c r="AY5" s="42"/>
      <c r="AZ5" s="42"/>
      <c r="BA5" s="43"/>
      <c r="BB5" s="39"/>
      <c r="BC5" s="44"/>
      <c r="BD5" s="45"/>
      <c r="BE5" s="46"/>
      <c r="BF5" s="44">
        <f t="shared" si="0"/>
        <v>0</v>
      </c>
      <c r="BG5" s="49" t="s">
        <v>204</v>
      </c>
    </row>
    <row r="6" spans="1:59" s="47" customFormat="1" ht="12">
      <c r="A6" s="48">
        <v>4</v>
      </c>
      <c r="B6" s="49" t="s">
        <v>205</v>
      </c>
      <c r="C6" s="33"/>
      <c r="D6" s="34"/>
      <c r="E6" s="34"/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4"/>
      <c r="AJ6" s="36"/>
      <c r="AK6" s="36"/>
      <c r="AL6" s="35"/>
      <c r="AM6" s="35"/>
      <c r="AN6" s="36"/>
      <c r="AO6" s="50"/>
      <c r="AP6" s="51"/>
      <c r="AQ6" s="35"/>
      <c r="AR6" s="35"/>
      <c r="AS6" s="35"/>
      <c r="AT6" s="50"/>
      <c r="AU6" s="39"/>
      <c r="AV6" s="40"/>
      <c r="AW6" s="40"/>
      <c r="AX6" s="41"/>
      <c r="AY6" s="42"/>
      <c r="AZ6" s="42"/>
      <c r="BA6" s="43"/>
      <c r="BB6" s="39"/>
      <c r="BC6" s="44"/>
      <c r="BD6" s="45"/>
      <c r="BE6" s="46"/>
      <c r="BF6" s="44">
        <f t="shared" si="0"/>
        <v>0</v>
      </c>
      <c r="BG6" s="49" t="s">
        <v>205</v>
      </c>
    </row>
    <row r="7" spans="1:59" s="47" customFormat="1" ht="12">
      <c r="A7" s="31">
        <v>5</v>
      </c>
      <c r="B7" s="49" t="s">
        <v>206</v>
      </c>
      <c r="C7" s="33"/>
      <c r="D7" s="34"/>
      <c r="E7" s="34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4"/>
      <c r="AJ7" s="36"/>
      <c r="AK7" s="36"/>
      <c r="AL7" s="35"/>
      <c r="AM7" s="35"/>
      <c r="AN7" s="36"/>
      <c r="AO7" s="50"/>
      <c r="AP7" s="51"/>
      <c r="AQ7" s="35"/>
      <c r="AR7" s="35"/>
      <c r="AS7" s="35"/>
      <c r="AT7" s="50"/>
      <c r="AU7" s="39"/>
      <c r="AV7" s="40"/>
      <c r="AW7" s="40"/>
      <c r="AX7" s="41"/>
      <c r="AY7" s="42"/>
      <c r="AZ7" s="42"/>
      <c r="BA7" s="43"/>
      <c r="BB7" s="39"/>
      <c r="BC7" s="44"/>
      <c r="BD7" s="45"/>
      <c r="BE7" s="46"/>
      <c r="BF7" s="44">
        <f t="shared" si="0"/>
        <v>0</v>
      </c>
      <c r="BG7" s="49" t="s">
        <v>206</v>
      </c>
    </row>
    <row r="8" spans="1:59" ht="12">
      <c r="A8" s="48">
        <v>6</v>
      </c>
      <c r="B8" s="49" t="s">
        <v>66</v>
      </c>
      <c r="C8" s="52" t="s">
        <v>58</v>
      </c>
      <c r="D8" s="53">
        <v>42</v>
      </c>
      <c r="E8" s="53"/>
      <c r="F8" s="53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6"/>
      <c r="AJ8" s="55"/>
      <c r="AK8" s="55"/>
      <c r="AL8" s="55"/>
      <c r="AM8" s="55"/>
      <c r="AN8" s="55"/>
      <c r="AO8" s="55"/>
      <c r="AP8" s="57"/>
      <c r="AQ8" s="55"/>
      <c r="AR8" s="55"/>
      <c r="AS8" s="55"/>
      <c r="AT8" s="55"/>
      <c r="AU8" s="39">
        <f>SUM(D8:AT8)</f>
        <v>42</v>
      </c>
      <c r="AV8" s="58"/>
      <c r="AW8" s="58"/>
      <c r="AX8" s="59"/>
      <c r="AY8" s="60"/>
      <c r="AZ8" s="61"/>
      <c r="BA8" s="62"/>
      <c r="BB8" s="39">
        <f>SUM(AU8:AZ8)</f>
        <v>42</v>
      </c>
      <c r="BC8" s="44">
        <f>(AU8*17.5+AW8*17.5+AX8*35+AY8*35+AZ8*50)+(BA8)</f>
        <v>735</v>
      </c>
      <c r="BD8" s="63"/>
      <c r="BE8" s="64">
        <v>26.89</v>
      </c>
      <c r="BF8" s="44">
        <f t="shared" si="0"/>
        <v>761.89</v>
      </c>
      <c r="BG8" s="49" t="s">
        <v>66</v>
      </c>
    </row>
    <row r="9" spans="1:59" ht="12">
      <c r="A9" s="31">
        <v>7</v>
      </c>
      <c r="B9" s="49" t="s">
        <v>207</v>
      </c>
      <c r="C9" s="52"/>
      <c r="D9" s="53"/>
      <c r="E9" s="53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6"/>
      <c r="AJ9" s="55"/>
      <c r="AK9" s="55"/>
      <c r="AL9" s="55"/>
      <c r="AM9" s="55"/>
      <c r="AN9" s="55"/>
      <c r="AO9" s="55"/>
      <c r="AP9" s="57"/>
      <c r="AQ9" s="55"/>
      <c r="AR9" s="55"/>
      <c r="AS9" s="55"/>
      <c r="AT9" s="55"/>
      <c r="AU9" s="39"/>
      <c r="AV9" s="58"/>
      <c r="AW9" s="58"/>
      <c r="AX9" s="59"/>
      <c r="AY9" s="60"/>
      <c r="AZ9" s="61"/>
      <c r="BA9" s="62"/>
      <c r="BB9" s="39"/>
      <c r="BC9" s="44"/>
      <c r="BD9" s="63"/>
      <c r="BE9" s="64"/>
      <c r="BF9" s="44">
        <f t="shared" si="0"/>
        <v>0</v>
      </c>
      <c r="BG9" s="49" t="s">
        <v>207</v>
      </c>
    </row>
    <row r="10" spans="1:59" ht="12.75" customHeight="1">
      <c r="A10" s="48">
        <v>8</v>
      </c>
      <c r="B10" s="2" t="s">
        <v>67</v>
      </c>
      <c r="C10" s="2" t="s">
        <v>58</v>
      </c>
      <c r="D10" s="65"/>
      <c r="E10" s="65"/>
      <c r="F10" s="6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66"/>
      <c r="AJ10" s="54"/>
      <c r="AK10" s="54"/>
      <c r="AL10" s="54"/>
      <c r="AM10" s="54">
        <v>12</v>
      </c>
      <c r="AN10" s="54"/>
      <c r="AO10" s="54"/>
      <c r="AP10" s="67"/>
      <c r="AQ10" s="54"/>
      <c r="AR10" s="54"/>
      <c r="AS10" s="54"/>
      <c r="AT10" s="54"/>
      <c r="AU10" s="39">
        <f>SUM(D10:AT10)</f>
        <v>12</v>
      </c>
      <c r="AV10" s="68"/>
      <c r="AW10" s="68"/>
      <c r="AX10" s="69"/>
      <c r="AY10" s="70"/>
      <c r="AZ10" s="71"/>
      <c r="BA10" s="72">
        <v>268.67</v>
      </c>
      <c r="BB10" s="39">
        <f>SUM(AU10:AZ10)</f>
        <v>12</v>
      </c>
      <c r="BC10" s="44">
        <f>(AU10*17.5+AW10*17.5+AX10*35+AY10*35+AZ10*50)+(BA10)</f>
        <v>478.67</v>
      </c>
      <c r="BD10" s="73"/>
      <c r="BE10" s="74">
        <v>107.55</v>
      </c>
      <c r="BF10" s="44">
        <f t="shared" si="0"/>
        <v>586.22</v>
      </c>
      <c r="BG10" s="2" t="s">
        <v>67</v>
      </c>
    </row>
    <row r="11" spans="1:59" ht="12.75" customHeight="1">
      <c r="A11" s="31">
        <v>9</v>
      </c>
      <c r="B11" s="2" t="s">
        <v>208</v>
      </c>
      <c r="D11" s="65"/>
      <c r="E11" s="65"/>
      <c r="F11" s="6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66"/>
      <c r="AJ11" s="54"/>
      <c r="AK11" s="54"/>
      <c r="AL11" s="54"/>
      <c r="AM11" s="54"/>
      <c r="AN11" s="54"/>
      <c r="AO11" s="54"/>
      <c r="AP11" s="67"/>
      <c r="AQ11" s="54"/>
      <c r="AR11" s="54"/>
      <c r="AS11" s="54"/>
      <c r="AT11" s="54"/>
      <c r="AU11" s="39"/>
      <c r="AV11" s="68"/>
      <c r="AW11" s="68"/>
      <c r="AX11" s="69"/>
      <c r="AY11" s="70"/>
      <c r="AZ11" s="71"/>
      <c r="BA11" s="72"/>
      <c r="BB11" s="39"/>
      <c r="BC11" s="44"/>
      <c r="BD11" s="73"/>
      <c r="BE11" s="74"/>
      <c r="BF11" s="44">
        <f t="shared" si="0"/>
        <v>0</v>
      </c>
      <c r="BG11" s="2" t="s">
        <v>208</v>
      </c>
    </row>
    <row r="12" spans="1:59" ht="12.75" customHeight="1">
      <c r="A12" s="48">
        <v>10</v>
      </c>
      <c r="B12" s="2" t="s">
        <v>209</v>
      </c>
      <c r="D12" s="65"/>
      <c r="E12" s="65"/>
      <c r="F12" s="6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66"/>
      <c r="AJ12" s="54"/>
      <c r="AK12" s="54"/>
      <c r="AL12" s="54"/>
      <c r="AM12" s="54"/>
      <c r="AN12" s="54"/>
      <c r="AO12" s="54"/>
      <c r="AP12" s="67"/>
      <c r="AQ12" s="54"/>
      <c r="AR12" s="54"/>
      <c r="AS12" s="54"/>
      <c r="AT12" s="54"/>
      <c r="AU12" s="39"/>
      <c r="AV12" s="68"/>
      <c r="AW12" s="68"/>
      <c r="AX12" s="69"/>
      <c r="AY12" s="70"/>
      <c r="AZ12" s="71"/>
      <c r="BA12" s="72"/>
      <c r="BB12" s="39"/>
      <c r="BC12" s="44"/>
      <c r="BD12" s="73"/>
      <c r="BE12" s="74"/>
      <c r="BF12" s="44">
        <f t="shared" si="0"/>
        <v>0</v>
      </c>
      <c r="BG12" s="2" t="s">
        <v>209</v>
      </c>
    </row>
    <row r="13" spans="1:59" ht="12.75" customHeight="1">
      <c r="A13" s="31">
        <v>11</v>
      </c>
      <c r="B13" s="2" t="s">
        <v>210</v>
      </c>
      <c r="C13" s="2" t="s">
        <v>58</v>
      </c>
      <c r="D13" s="65"/>
      <c r="E13" s="65"/>
      <c r="F13" s="6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66"/>
      <c r="AJ13" s="54"/>
      <c r="AK13" s="54"/>
      <c r="AL13" s="54"/>
      <c r="AM13" s="54"/>
      <c r="AN13" s="54"/>
      <c r="AO13" s="54"/>
      <c r="AP13" s="67"/>
      <c r="AQ13" s="54"/>
      <c r="AR13" s="54"/>
      <c r="AS13" s="54"/>
      <c r="AT13" s="54"/>
      <c r="AU13" s="39">
        <f aca="true" t="shared" si="1" ref="AU13:AU16">SUM(D13:AT13)</f>
        <v>0</v>
      </c>
      <c r="AV13" s="68"/>
      <c r="AW13" s="68"/>
      <c r="AX13" s="69"/>
      <c r="AY13" s="70"/>
      <c r="AZ13" s="71"/>
      <c r="BA13" s="72"/>
      <c r="BB13" s="39">
        <f aca="true" t="shared" si="2" ref="BB13:BB16">SUM(AU13:AZ13)</f>
        <v>0</v>
      </c>
      <c r="BC13" s="44">
        <f aca="true" t="shared" si="3" ref="BC13:BC16">(AU13*17.5+AW13*17.5+AX13*35+AY13*35+AZ13*50)+(BA13)</f>
        <v>0</v>
      </c>
      <c r="BD13" s="73"/>
      <c r="BE13" s="74">
        <v>161.33</v>
      </c>
      <c r="BF13" s="44">
        <f t="shared" si="0"/>
        <v>161.33</v>
      </c>
      <c r="BG13" s="2" t="s">
        <v>210</v>
      </c>
    </row>
    <row r="14" spans="1:59" ht="12">
      <c r="A14" s="48">
        <v>12</v>
      </c>
      <c r="B14" s="76" t="s">
        <v>73</v>
      </c>
      <c r="C14" s="75" t="s">
        <v>58</v>
      </c>
      <c r="D14" s="53"/>
      <c r="E14" s="53"/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66"/>
      <c r="AJ14" s="54"/>
      <c r="AK14" s="54"/>
      <c r="AL14" s="54"/>
      <c r="AM14" s="54"/>
      <c r="AN14" s="54"/>
      <c r="AO14" s="54"/>
      <c r="AP14" s="67"/>
      <c r="AQ14" s="54"/>
      <c r="AR14" s="54"/>
      <c r="AS14" s="54"/>
      <c r="AT14" s="54"/>
      <c r="AU14" s="39">
        <f t="shared" si="1"/>
        <v>0</v>
      </c>
      <c r="AV14" s="68"/>
      <c r="AW14" s="68"/>
      <c r="AX14" s="69"/>
      <c r="AY14" s="70"/>
      <c r="AZ14" s="71"/>
      <c r="BA14" s="72"/>
      <c r="BB14" s="39">
        <f t="shared" si="2"/>
        <v>0</v>
      </c>
      <c r="BC14" s="44">
        <f t="shared" si="3"/>
        <v>0</v>
      </c>
      <c r="BD14" s="73"/>
      <c r="BE14" s="74"/>
      <c r="BF14" s="44">
        <f t="shared" si="0"/>
        <v>0</v>
      </c>
      <c r="BG14" s="76" t="s">
        <v>73</v>
      </c>
    </row>
    <row r="15" spans="1:59" ht="12">
      <c r="A15" s="31">
        <v>13</v>
      </c>
      <c r="B15" s="49" t="s">
        <v>74</v>
      </c>
      <c r="C15" s="75" t="s">
        <v>58</v>
      </c>
      <c r="D15" s="53"/>
      <c r="E15" s="53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66"/>
      <c r="AJ15" s="54"/>
      <c r="AK15" s="54"/>
      <c r="AL15" s="54"/>
      <c r="AM15" s="54"/>
      <c r="AN15" s="54"/>
      <c r="AO15" s="54"/>
      <c r="AP15" s="67"/>
      <c r="AQ15" s="54"/>
      <c r="AR15" s="54"/>
      <c r="AS15" s="54"/>
      <c r="AT15" s="54"/>
      <c r="AU15" s="39">
        <f t="shared" si="1"/>
        <v>0</v>
      </c>
      <c r="AV15" s="68"/>
      <c r="AW15" s="68"/>
      <c r="AX15" s="69"/>
      <c r="AY15" s="70"/>
      <c r="AZ15" s="71"/>
      <c r="BA15" s="72"/>
      <c r="BB15" s="39">
        <f t="shared" si="2"/>
        <v>0</v>
      </c>
      <c r="BC15" s="44">
        <f t="shared" si="3"/>
        <v>0</v>
      </c>
      <c r="BD15" s="73"/>
      <c r="BE15" s="74"/>
      <c r="BF15" s="44">
        <f t="shared" si="0"/>
        <v>0</v>
      </c>
      <c r="BG15" s="49" t="s">
        <v>74</v>
      </c>
    </row>
    <row r="16" spans="1:59" ht="12">
      <c r="A16" s="48">
        <v>14</v>
      </c>
      <c r="B16" s="49" t="s">
        <v>75</v>
      </c>
      <c r="C16" s="33" t="s">
        <v>76</v>
      </c>
      <c r="D16" s="53"/>
      <c r="E16" s="53"/>
      <c r="F16" s="5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66"/>
      <c r="AJ16" s="54"/>
      <c r="AK16" s="54"/>
      <c r="AL16" s="54"/>
      <c r="AM16" s="54"/>
      <c r="AN16" s="54"/>
      <c r="AO16" s="54"/>
      <c r="AP16" s="67"/>
      <c r="AQ16" s="54"/>
      <c r="AR16" s="54"/>
      <c r="AS16" s="54"/>
      <c r="AT16" s="54"/>
      <c r="AU16" s="39">
        <f t="shared" si="1"/>
        <v>0</v>
      </c>
      <c r="AV16" s="68"/>
      <c r="AW16" s="68"/>
      <c r="AX16" s="69"/>
      <c r="AY16" s="70"/>
      <c r="AZ16" s="71"/>
      <c r="BA16" s="72"/>
      <c r="BB16" s="39">
        <f t="shared" si="2"/>
        <v>0</v>
      </c>
      <c r="BC16" s="44">
        <f t="shared" si="3"/>
        <v>0</v>
      </c>
      <c r="BD16" s="73"/>
      <c r="BE16" s="74">
        <v>53.78</v>
      </c>
      <c r="BF16" s="44">
        <f t="shared" si="0"/>
        <v>53.78</v>
      </c>
      <c r="BG16" s="49" t="s">
        <v>75</v>
      </c>
    </row>
    <row r="17" spans="1:59" ht="12">
      <c r="A17" s="31">
        <v>15</v>
      </c>
      <c r="B17" s="49" t="s">
        <v>211</v>
      </c>
      <c r="C17" s="33"/>
      <c r="D17" s="53"/>
      <c r="E17" s="53"/>
      <c r="F17" s="5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66"/>
      <c r="AJ17" s="54"/>
      <c r="AK17" s="54"/>
      <c r="AL17" s="54"/>
      <c r="AM17" s="54"/>
      <c r="AN17" s="54"/>
      <c r="AO17" s="54"/>
      <c r="AP17" s="67"/>
      <c r="AQ17" s="54"/>
      <c r="AR17" s="54"/>
      <c r="AS17" s="54"/>
      <c r="AT17" s="54"/>
      <c r="AU17" s="39"/>
      <c r="AV17" s="68"/>
      <c r="AW17" s="68"/>
      <c r="AX17" s="69"/>
      <c r="AY17" s="70"/>
      <c r="AZ17" s="71"/>
      <c r="BA17" s="72"/>
      <c r="BB17" s="39"/>
      <c r="BC17" s="44"/>
      <c r="BD17" s="73"/>
      <c r="BE17" s="74"/>
      <c r="BF17" s="44">
        <f t="shared" si="0"/>
        <v>0</v>
      </c>
      <c r="BG17" s="49" t="s">
        <v>212</v>
      </c>
    </row>
    <row r="18" spans="1:59" ht="12">
      <c r="A18" s="48">
        <v>16</v>
      </c>
      <c r="B18" s="49" t="s">
        <v>213</v>
      </c>
      <c r="C18" s="75" t="s">
        <v>58</v>
      </c>
      <c r="D18" s="53"/>
      <c r="E18" s="53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66"/>
      <c r="AJ18" s="54"/>
      <c r="AK18" s="54"/>
      <c r="AL18" s="54"/>
      <c r="AM18" s="54"/>
      <c r="AN18" s="54"/>
      <c r="AO18" s="54"/>
      <c r="AP18" s="67"/>
      <c r="AQ18" s="54"/>
      <c r="AR18" s="54"/>
      <c r="AS18" s="54"/>
      <c r="AT18" s="54"/>
      <c r="AU18" s="39">
        <f>SUM(D18:AT18)</f>
        <v>0</v>
      </c>
      <c r="AV18" s="68"/>
      <c r="AW18" s="68"/>
      <c r="AX18" s="69"/>
      <c r="AY18" s="70"/>
      <c r="AZ18" s="71"/>
      <c r="BA18" s="72"/>
      <c r="BB18" s="39">
        <f>SUM(AU18:AZ18)</f>
        <v>0</v>
      </c>
      <c r="BC18" s="44">
        <f>(AU18*17.5+AW18*17.5+AX18*35+AY18*35+AZ18*50)+(BA18)</f>
        <v>0</v>
      </c>
      <c r="BD18" s="73"/>
      <c r="BE18" s="74">
        <v>26.89</v>
      </c>
      <c r="BF18" s="44">
        <f t="shared" si="0"/>
        <v>26.89</v>
      </c>
      <c r="BG18" s="49" t="s">
        <v>213</v>
      </c>
    </row>
    <row r="19" spans="1:59" ht="12">
      <c r="A19" s="31">
        <v>17</v>
      </c>
      <c r="B19" s="49" t="s">
        <v>79</v>
      </c>
      <c r="C19" s="75"/>
      <c r="D19" s="53"/>
      <c r="E19" s="53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66"/>
      <c r="AJ19" s="54"/>
      <c r="AK19" s="54"/>
      <c r="AL19" s="54"/>
      <c r="AM19" s="54"/>
      <c r="AN19" s="54"/>
      <c r="AO19" s="54"/>
      <c r="AP19" s="67"/>
      <c r="AQ19" s="54"/>
      <c r="AR19" s="54"/>
      <c r="AS19" s="54"/>
      <c r="AT19" s="54"/>
      <c r="AU19" s="39"/>
      <c r="AV19" s="68"/>
      <c r="AW19" s="68"/>
      <c r="AX19" s="69"/>
      <c r="AY19" s="70"/>
      <c r="AZ19" s="71"/>
      <c r="BA19" s="72"/>
      <c r="BB19" s="39"/>
      <c r="BC19" s="44"/>
      <c r="BD19" s="73"/>
      <c r="BE19" s="74"/>
      <c r="BF19" s="44">
        <f t="shared" si="0"/>
        <v>0</v>
      </c>
      <c r="BG19" s="49" t="s">
        <v>79</v>
      </c>
    </row>
    <row r="20" spans="1:59" ht="11.25" customHeight="1">
      <c r="A20" s="48">
        <v>18</v>
      </c>
      <c r="B20" s="76" t="s">
        <v>82</v>
      </c>
      <c r="C20" s="52" t="s">
        <v>76</v>
      </c>
      <c r="D20" s="53"/>
      <c r="E20" s="53"/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66"/>
      <c r="AJ20" s="54"/>
      <c r="AK20" s="54"/>
      <c r="AL20" s="54"/>
      <c r="AM20" s="54"/>
      <c r="AN20" s="54"/>
      <c r="AO20" s="54"/>
      <c r="AP20" s="67"/>
      <c r="AQ20" s="54"/>
      <c r="AR20" s="54"/>
      <c r="AS20" s="54"/>
      <c r="AT20" s="54"/>
      <c r="AU20" s="39">
        <f>SUM(D20:AT20)</f>
        <v>0</v>
      </c>
      <c r="AV20" s="68"/>
      <c r="AW20" s="68"/>
      <c r="AX20" s="69"/>
      <c r="AY20" s="70"/>
      <c r="AZ20" s="71"/>
      <c r="BA20" s="72"/>
      <c r="BB20" s="39">
        <f>SUM(AU20:AZ20)</f>
        <v>0</v>
      </c>
      <c r="BC20" s="44">
        <f>(AU20*17.5+AW20*17.5+AX20*35+AY20*35+AZ20*50)+(BA20)</f>
        <v>0</v>
      </c>
      <c r="BD20" s="73"/>
      <c r="BE20" s="74"/>
      <c r="BF20" s="44">
        <f t="shared" si="0"/>
        <v>0</v>
      </c>
      <c r="BG20" s="76" t="s">
        <v>82</v>
      </c>
    </row>
    <row r="21" spans="1:59" ht="11.25" customHeight="1">
      <c r="A21" s="31">
        <v>19</v>
      </c>
      <c r="B21" s="76" t="s">
        <v>214</v>
      </c>
      <c r="C21" s="75"/>
      <c r="D21" s="53"/>
      <c r="E21" s="53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66"/>
      <c r="AJ21" s="54"/>
      <c r="AK21" s="54"/>
      <c r="AL21" s="54"/>
      <c r="AM21" s="54"/>
      <c r="AN21" s="54"/>
      <c r="AO21" s="54"/>
      <c r="AP21" s="67"/>
      <c r="AQ21" s="54"/>
      <c r="AR21" s="54"/>
      <c r="AS21" s="54"/>
      <c r="AT21" s="54"/>
      <c r="AU21" s="39"/>
      <c r="AV21" s="68"/>
      <c r="AW21" s="68"/>
      <c r="AX21" s="69"/>
      <c r="AY21" s="70"/>
      <c r="AZ21" s="71"/>
      <c r="BA21" s="72"/>
      <c r="BB21" s="39"/>
      <c r="BC21" s="44"/>
      <c r="BD21" s="73"/>
      <c r="BE21" s="74"/>
      <c r="BF21" s="44">
        <f t="shared" si="0"/>
        <v>0</v>
      </c>
      <c r="BG21" s="76" t="s">
        <v>214</v>
      </c>
    </row>
    <row r="22" spans="1:59" ht="12">
      <c r="A22" s="48">
        <v>20</v>
      </c>
      <c r="B22" s="49" t="s">
        <v>84</v>
      </c>
      <c r="C22" s="33" t="s">
        <v>76</v>
      </c>
      <c r="D22" s="53"/>
      <c r="E22" s="53"/>
      <c r="F22" s="53"/>
      <c r="G22" s="54"/>
      <c r="H22" s="54"/>
      <c r="I22" s="54"/>
      <c r="J22" s="54"/>
      <c r="K22" s="54"/>
      <c r="L22" s="54"/>
      <c r="M22" s="54"/>
      <c r="N22" s="54"/>
      <c r="O22" s="77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66"/>
      <c r="AJ22" s="54"/>
      <c r="AK22" s="54"/>
      <c r="AL22" s="54"/>
      <c r="AM22" s="54"/>
      <c r="AN22" s="54"/>
      <c r="AO22" s="54"/>
      <c r="AP22" s="67"/>
      <c r="AQ22" s="54"/>
      <c r="AR22" s="54"/>
      <c r="AS22" s="54"/>
      <c r="AT22" s="54"/>
      <c r="AU22" s="39">
        <f>SUM(D22:AT22)</f>
        <v>0</v>
      </c>
      <c r="AV22" s="68"/>
      <c r="AW22" s="68"/>
      <c r="AX22" s="69"/>
      <c r="AY22" s="70"/>
      <c r="AZ22" s="71"/>
      <c r="BA22" s="78"/>
      <c r="BB22" s="39">
        <f>SUM(AU22:AZ22)</f>
        <v>0</v>
      </c>
      <c r="BC22" s="44">
        <f>(AU22*17.5+AW22*17.5+AX22*35+AY22*35+AZ22*50)+(BA22)</f>
        <v>0</v>
      </c>
      <c r="BD22" s="73"/>
      <c r="BE22" s="74">
        <v>26.89</v>
      </c>
      <c r="BF22" s="44">
        <f t="shared" si="0"/>
        <v>26.89</v>
      </c>
      <c r="BG22" s="49" t="s">
        <v>84</v>
      </c>
    </row>
    <row r="23" spans="1:59" ht="12">
      <c r="A23" s="31">
        <v>21</v>
      </c>
      <c r="B23" s="49" t="s">
        <v>215</v>
      </c>
      <c r="C23" s="33"/>
      <c r="D23" s="53"/>
      <c r="E23" s="53"/>
      <c r="F23" s="53"/>
      <c r="G23" s="54"/>
      <c r="H23" s="54"/>
      <c r="I23" s="54"/>
      <c r="J23" s="54"/>
      <c r="K23" s="54"/>
      <c r="L23" s="54"/>
      <c r="M23" s="54"/>
      <c r="N23" s="54"/>
      <c r="O23" s="7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66"/>
      <c r="AJ23" s="54"/>
      <c r="AK23" s="54"/>
      <c r="AL23" s="54"/>
      <c r="AM23" s="54"/>
      <c r="AN23" s="54"/>
      <c r="AO23" s="54"/>
      <c r="AP23" s="67"/>
      <c r="AQ23" s="54"/>
      <c r="AR23" s="54"/>
      <c r="AS23" s="54"/>
      <c r="AT23" s="54"/>
      <c r="AU23" s="39"/>
      <c r="AV23" s="68"/>
      <c r="AW23" s="68"/>
      <c r="AX23" s="69"/>
      <c r="AY23" s="70"/>
      <c r="AZ23" s="71"/>
      <c r="BA23" s="78"/>
      <c r="BB23" s="39"/>
      <c r="BC23" s="44"/>
      <c r="BD23" s="73"/>
      <c r="BE23" s="74"/>
      <c r="BF23" s="44">
        <f t="shared" si="0"/>
        <v>0</v>
      </c>
      <c r="BG23" s="49" t="s">
        <v>215</v>
      </c>
    </row>
    <row r="24" spans="1:59" ht="12">
      <c r="A24" s="48">
        <v>22</v>
      </c>
      <c r="B24" s="49" t="s">
        <v>216</v>
      </c>
      <c r="C24" s="33"/>
      <c r="D24" s="53"/>
      <c r="E24" s="53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66"/>
      <c r="AJ24" s="54"/>
      <c r="AK24" s="54"/>
      <c r="AL24" s="54"/>
      <c r="AM24" s="54"/>
      <c r="AN24" s="54"/>
      <c r="AO24" s="54"/>
      <c r="AP24" s="67"/>
      <c r="AQ24" s="54"/>
      <c r="AR24" s="54"/>
      <c r="AS24" s="54"/>
      <c r="AT24" s="54"/>
      <c r="AU24" s="39"/>
      <c r="AV24" s="68"/>
      <c r="AW24" s="68"/>
      <c r="AX24" s="69"/>
      <c r="AY24" s="70"/>
      <c r="AZ24" s="71"/>
      <c r="BA24" s="78"/>
      <c r="BB24" s="39"/>
      <c r="BC24" s="44"/>
      <c r="BD24" s="73"/>
      <c r="BE24" s="74"/>
      <c r="BF24" s="44">
        <f t="shared" si="0"/>
        <v>0</v>
      </c>
      <c r="BG24" s="49" t="s">
        <v>216</v>
      </c>
    </row>
    <row r="25" spans="1:59" ht="12">
      <c r="A25" s="31">
        <v>23</v>
      </c>
      <c r="B25" s="49" t="s">
        <v>217</v>
      </c>
      <c r="C25" s="33"/>
      <c r="D25" s="53"/>
      <c r="E25" s="53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66"/>
      <c r="AJ25" s="54"/>
      <c r="AK25" s="54"/>
      <c r="AL25" s="54"/>
      <c r="AM25" s="54"/>
      <c r="AN25" s="54"/>
      <c r="AO25" s="54"/>
      <c r="AP25" s="67"/>
      <c r="AQ25" s="54"/>
      <c r="AR25" s="54"/>
      <c r="AS25" s="54"/>
      <c r="AT25" s="54"/>
      <c r="AU25" s="39"/>
      <c r="AV25" s="68"/>
      <c r="AW25" s="68"/>
      <c r="AX25" s="69"/>
      <c r="AY25" s="70"/>
      <c r="AZ25" s="71"/>
      <c r="BA25" s="78"/>
      <c r="BB25" s="39"/>
      <c r="BC25" s="44"/>
      <c r="BD25" s="73"/>
      <c r="BE25" s="74"/>
      <c r="BF25" s="44">
        <f t="shared" si="0"/>
        <v>0</v>
      </c>
      <c r="BG25" s="49" t="s">
        <v>217</v>
      </c>
    </row>
    <row r="26" spans="1:59" ht="12">
      <c r="A26" s="48">
        <v>24</v>
      </c>
      <c r="B26" s="49" t="s">
        <v>218</v>
      </c>
      <c r="C26" s="33"/>
      <c r="D26" s="53"/>
      <c r="E26" s="53"/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66"/>
      <c r="AJ26" s="54"/>
      <c r="AK26" s="54"/>
      <c r="AL26" s="54"/>
      <c r="AM26" s="54"/>
      <c r="AN26" s="54"/>
      <c r="AO26" s="54"/>
      <c r="AP26" s="67"/>
      <c r="AQ26" s="54"/>
      <c r="AR26" s="54"/>
      <c r="AS26" s="54"/>
      <c r="AT26" s="54"/>
      <c r="AU26" s="39"/>
      <c r="AV26" s="68"/>
      <c r="AW26" s="68"/>
      <c r="AX26" s="69"/>
      <c r="AY26" s="70"/>
      <c r="AZ26" s="71"/>
      <c r="BA26" s="78"/>
      <c r="BB26" s="39"/>
      <c r="BC26" s="44"/>
      <c r="BD26" s="73"/>
      <c r="BE26" s="74">
        <v>26.89</v>
      </c>
      <c r="BF26" s="44">
        <f t="shared" si="0"/>
        <v>26.89</v>
      </c>
      <c r="BG26" s="49" t="s">
        <v>218</v>
      </c>
    </row>
    <row r="27" spans="1:59" ht="12">
      <c r="A27" s="31">
        <v>25</v>
      </c>
      <c r="B27" s="49" t="s">
        <v>86</v>
      </c>
      <c r="C27" s="33" t="s">
        <v>60</v>
      </c>
      <c r="D27" s="53"/>
      <c r="E27" s="53"/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66"/>
      <c r="AJ27" s="54"/>
      <c r="AK27" s="54"/>
      <c r="AL27" s="54"/>
      <c r="AM27" s="54"/>
      <c r="AN27" s="54"/>
      <c r="AO27" s="54"/>
      <c r="AP27" s="67"/>
      <c r="AQ27" s="54"/>
      <c r="AR27" s="54"/>
      <c r="AS27" s="54"/>
      <c r="AT27" s="54"/>
      <c r="AU27" s="39">
        <f aca="true" t="shared" si="4" ref="AU27:AU30">SUM(D27:AT27)</f>
        <v>0</v>
      </c>
      <c r="AV27" s="68"/>
      <c r="AW27" s="68"/>
      <c r="AX27" s="69"/>
      <c r="AY27" s="70"/>
      <c r="AZ27" s="71"/>
      <c r="BA27" s="78"/>
      <c r="BB27" s="39">
        <f aca="true" t="shared" si="5" ref="BB27:BB30">SUM(AU27:AZ27)</f>
        <v>0</v>
      </c>
      <c r="BC27" s="44">
        <f aca="true" t="shared" si="6" ref="BC27:BC30">(AU27*17.5+AW27*17.5+AX27*35+AY27*35+AZ27*50)+(BA27)</f>
        <v>0</v>
      </c>
      <c r="BD27" s="73"/>
      <c r="BE27" s="74">
        <v>26.89</v>
      </c>
      <c r="BF27" s="44">
        <f t="shared" si="0"/>
        <v>26.89</v>
      </c>
      <c r="BG27" s="49" t="s">
        <v>86</v>
      </c>
    </row>
    <row r="28" spans="1:59" ht="12">
      <c r="A28" s="48">
        <v>26</v>
      </c>
      <c r="B28" s="49" t="s">
        <v>87</v>
      </c>
      <c r="C28" s="52" t="s">
        <v>60</v>
      </c>
      <c r="D28" s="53"/>
      <c r="E28" s="53"/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66"/>
      <c r="AJ28" s="54"/>
      <c r="AK28" s="54"/>
      <c r="AL28" s="54"/>
      <c r="AM28" s="54"/>
      <c r="AN28" s="54"/>
      <c r="AO28" s="54"/>
      <c r="AP28" s="67"/>
      <c r="AQ28" s="54"/>
      <c r="AR28" s="54"/>
      <c r="AS28" s="54"/>
      <c r="AT28" s="54"/>
      <c r="AU28" s="39">
        <f t="shared" si="4"/>
        <v>0</v>
      </c>
      <c r="AV28" s="68"/>
      <c r="AW28" s="68"/>
      <c r="AX28" s="69"/>
      <c r="AY28" s="70"/>
      <c r="AZ28" s="71"/>
      <c r="BA28" s="78"/>
      <c r="BB28" s="39">
        <f t="shared" si="5"/>
        <v>0</v>
      </c>
      <c r="BC28" s="44">
        <f t="shared" si="6"/>
        <v>0</v>
      </c>
      <c r="BD28" s="73"/>
      <c r="BE28" s="74">
        <v>80.67</v>
      </c>
      <c r="BF28" s="44">
        <f t="shared" si="0"/>
        <v>80.67</v>
      </c>
      <c r="BG28" s="49" t="s">
        <v>87</v>
      </c>
    </row>
    <row r="29" spans="1:59" ht="12">
      <c r="A29" s="31">
        <v>27</v>
      </c>
      <c r="B29" s="76" t="s">
        <v>88</v>
      </c>
      <c r="C29" s="75" t="s">
        <v>58</v>
      </c>
      <c r="D29" s="53"/>
      <c r="E29" s="53"/>
      <c r="F29" s="53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66"/>
      <c r="AJ29" s="54"/>
      <c r="AK29" s="54"/>
      <c r="AL29" s="54"/>
      <c r="AM29" s="54"/>
      <c r="AN29" s="54"/>
      <c r="AO29" s="54"/>
      <c r="AP29" s="67"/>
      <c r="AQ29" s="54"/>
      <c r="AR29" s="54"/>
      <c r="AS29" s="54"/>
      <c r="AT29" s="54"/>
      <c r="AU29" s="39">
        <f t="shared" si="4"/>
        <v>0</v>
      </c>
      <c r="AV29" s="68"/>
      <c r="AW29" s="68"/>
      <c r="AX29" s="69"/>
      <c r="AY29" s="70"/>
      <c r="AZ29" s="71"/>
      <c r="BA29" s="78"/>
      <c r="BB29" s="39">
        <f t="shared" si="5"/>
        <v>0</v>
      </c>
      <c r="BC29" s="44">
        <f t="shared" si="6"/>
        <v>0</v>
      </c>
      <c r="BD29" s="73"/>
      <c r="BE29" s="74"/>
      <c r="BF29" s="44">
        <f t="shared" si="0"/>
        <v>0</v>
      </c>
      <c r="BG29" s="76" t="s">
        <v>88</v>
      </c>
    </row>
    <row r="30" spans="1:59" ht="12">
      <c r="A30" s="48">
        <v>28</v>
      </c>
      <c r="B30" s="49" t="s">
        <v>219</v>
      </c>
      <c r="C30" s="75" t="s">
        <v>60</v>
      </c>
      <c r="D30" s="53"/>
      <c r="E30" s="53"/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66"/>
      <c r="AJ30" s="54"/>
      <c r="AK30" s="54"/>
      <c r="AL30" s="54"/>
      <c r="AM30" s="54"/>
      <c r="AN30" s="54"/>
      <c r="AO30" s="54"/>
      <c r="AP30" s="67"/>
      <c r="AQ30" s="54"/>
      <c r="AR30" s="54"/>
      <c r="AS30" s="54"/>
      <c r="AT30" s="54"/>
      <c r="AU30" s="39">
        <f t="shared" si="4"/>
        <v>0</v>
      </c>
      <c r="AV30" s="68"/>
      <c r="AW30" s="68"/>
      <c r="AX30" s="69"/>
      <c r="AY30" s="70"/>
      <c r="AZ30" s="71"/>
      <c r="BA30" s="78">
        <v>268.67</v>
      </c>
      <c r="BB30" s="39">
        <f t="shared" si="5"/>
        <v>0</v>
      </c>
      <c r="BC30" s="44">
        <f t="shared" si="6"/>
        <v>268.67</v>
      </c>
      <c r="BD30" s="73"/>
      <c r="BE30" s="74"/>
      <c r="BF30" s="44">
        <f t="shared" si="0"/>
        <v>268.67</v>
      </c>
      <c r="BG30" s="49" t="s">
        <v>219</v>
      </c>
    </row>
    <row r="31" spans="1:59" ht="12">
      <c r="A31" s="31">
        <v>29</v>
      </c>
      <c r="B31" s="49" t="s">
        <v>89</v>
      </c>
      <c r="C31" s="75"/>
      <c r="D31" s="53"/>
      <c r="E31" s="53"/>
      <c r="F31" s="5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66"/>
      <c r="AJ31" s="54"/>
      <c r="AK31" s="54"/>
      <c r="AL31" s="54"/>
      <c r="AM31" s="54"/>
      <c r="AN31" s="54"/>
      <c r="AO31" s="54"/>
      <c r="AP31" s="67"/>
      <c r="AQ31" s="54"/>
      <c r="AR31" s="54"/>
      <c r="AS31" s="54"/>
      <c r="AT31" s="54"/>
      <c r="AU31" s="39"/>
      <c r="AV31" s="68"/>
      <c r="AW31" s="68"/>
      <c r="AX31" s="69"/>
      <c r="AY31" s="70"/>
      <c r="AZ31" s="71"/>
      <c r="BA31" s="78"/>
      <c r="BB31" s="39"/>
      <c r="BC31" s="44"/>
      <c r="BD31" s="73"/>
      <c r="BE31" s="74"/>
      <c r="BF31" s="44">
        <f t="shared" si="0"/>
        <v>0</v>
      </c>
      <c r="BG31" s="49" t="s">
        <v>89</v>
      </c>
    </row>
    <row r="32" spans="1:59" ht="12">
      <c r="A32" s="48">
        <v>30</v>
      </c>
      <c r="B32" s="49" t="s">
        <v>220</v>
      </c>
      <c r="C32" s="75"/>
      <c r="D32" s="53"/>
      <c r="E32" s="53"/>
      <c r="F32" s="53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66"/>
      <c r="AJ32" s="54"/>
      <c r="AK32" s="54"/>
      <c r="AL32" s="54"/>
      <c r="AM32" s="54"/>
      <c r="AN32" s="54"/>
      <c r="AO32" s="54"/>
      <c r="AP32" s="67"/>
      <c r="AQ32" s="54"/>
      <c r="AR32" s="54"/>
      <c r="AS32" s="54"/>
      <c r="AT32" s="54"/>
      <c r="AU32" s="39"/>
      <c r="AV32" s="68"/>
      <c r="AW32" s="68"/>
      <c r="AX32" s="69"/>
      <c r="AY32" s="70"/>
      <c r="AZ32" s="71"/>
      <c r="BA32" s="78"/>
      <c r="BB32" s="39">
        <f aca="true" t="shared" si="7" ref="BB32:BB33">SUM(AU32:AZ32)</f>
        <v>0</v>
      </c>
      <c r="BC32" s="44">
        <f>(AU32*17.5+AW32*17.5+AX32*35+AY32*35+AZ32*50)+(BA32)</f>
        <v>0</v>
      </c>
      <c r="BD32" s="73"/>
      <c r="BE32" s="74">
        <v>80.67</v>
      </c>
      <c r="BF32" s="44">
        <f t="shared" si="0"/>
        <v>80.67</v>
      </c>
      <c r="BG32" s="49" t="s">
        <v>220</v>
      </c>
    </row>
    <row r="33" spans="1:59" ht="12">
      <c r="A33" s="31">
        <v>31</v>
      </c>
      <c r="B33" s="49" t="s">
        <v>221</v>
      </c>
      <c r="C33" s="75"/>
      <c r="D33" s="53"/>
      <c r="E33" s="53"/>
      <c r="F33" s="5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66"/>
      <c r="AJ33" s="54"/>
      <c r="AK33" s="54"/>
      <c r="AL33" s="54"/>
      <c r="AM33" s="54"/>
      <c r="AN33" s="54"/>
      <c r="AO33" s="54"/>
      <c r="AP33" s="67"/>
      <c r="AQ33" s="54"/>
      <c r="AR33" s="54"/>
      <c r="AS33" s="54"/>
      <c r="AT33" s="54"/>
      <c r="AU33" s="39"/>
      <c r="AV33" s="68"/>
      <c r="AW33" s="68"/>
      <c r="AX33" s="69"/>
      <c r="AY33" s="70"/>
      <c r="AZ33" s="71"/>
      <c r="BA33" s="78"/>
      <c r="BB33" s="39">
        <f t="shared" si="7"/>
        <v>0</v>
      </c>
      <c r="BC33" s="44"/>
      <c r="BD33" s="73"/>
      <c r="BE33" s="74"/>
      <c r="BF33" s="44">
        <f t="shared" si="0"/>
        <v>0</v>
      </c>
      <c r="BG33" s="49" t="s">
        <v>221</v>
      </c>
    </row>
    <row r="34" spans="1:59" ht="12">
      <c r="A34" s="48">
        <v>32</v>
      </c>
      <c r="B34" s="49" t="s">
        <v>222</v>
      </c>
      <c r="C34" s="75"/>
      <c r="D34" s="53"/>
      <c r="E34" s="53"/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66"/>
      <c r="AJ34" s="54"/>
      <c r="AK34" s="54"/>
      <c r="AL34" s="54"/>
      <c r="AM34" s="54"/>
      <c r="AN34" s="54"/>
      <c r="AO34" s="54"/>
      <c r="AP34" s="67"/>
      <c r="AQ34" s="54"/>
      <c r="AR34" s="54"/>
      <c r="AS34" s="54"/>
      <c r="AT34" s="54"/>
      <c r="AU34" s="39"/>
      <c r="AV34" s="68"/>
      <c r="AW34" s="68"/>
      <c r="AX34" s="69"/>
      <c r="AY34" s="70"/>
      <c r="AZ34" s="71"/>
      <c r="BA34" s="78"/>
      <c r="BB34" s="39"/>
      <c r="BC34" s="44"/>
      <c r="BD34" s="73"/>
      <c r="BE34" s="74"/>
      <c r="BF34" s="44">
        <f t="shared" si="0"/>
        <v>0</v>
      </c>
      <c r="BG34" s="49" t="s">
        <v>222</v>
      </c>
    </row>
    <row r="35" spans="1:59" ht="12">
      <c r="A35" s="31">
        <v>33</v>
      </c>
      <c r="B35" s="49" t="s">
        <v>223</v>
      </c>
      <c r="C35" s="75"/>
      <c r="D35" s="53"/>
      <c r="E35" s="53"/>
      <c r="F35" s="53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66"/>
      <c r="AJ35" s="54"/>
      <c r="AK35" s="54"/>
      <c r="AL35" s="54"/>
      <c r="AM35" s="54"/>
      <c r="AN35" s="54"/>
      <c r="AO35" s="54"/>
      <c r="AP35" s="67"/>
      <c r="AQ35" s="54"/>
      <c r="AR35" s="54"/>
      <c r="AS35" s="54"/>
      <c r="AT35" s="54"/>
      <c r="AU35" s="39"/>
      <c r="AV35" s="68"/>
      <c r="AW35" s="68"/>
      <c r="AX35" s="69"/>
      <c r="AY35" s="70"/>
      <c r="AZ35" s="71"/>
      <c r="BA35" s="78"/>
      <c r="BB35" s="39"/>
      <c r="BC35" s="44"/>
      <c r="BD35" s="73"/>
      <c r="BE35" s="74"/>
      <c r="BF35" s="44">
        <f t="shared" si="0"/>
        <v>0</v>
      </c>
      <c r="BG35" s="49" t="s">
        <v>223</v>
      </c>
    </row>
    <row r="36" spans="1:59" ht="12">
      <c r="A36" s="48">
        <v>34</v>
      </c>
      <c r="B36" s="49" t="s">
        <v>224</v>
      </c>
      <c r="C36" s="75"/>
      <c r="D36" s="53"/>
      <c r="E36" s="53"/>
      <c r="F36" s="5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66"/>
      <c r="AJ36" s="54"/>
      <c r="AK36" s="54"/>
      <c r="AL36" s="54"/>
      <c r="AM36" s="54"/>
      <c r="AN36" s="54"/>
      <c r="AO36" s="54"/>
      <c r="AP36" s="67"/>
      <c r="AQ36" s="54"/>
      <c r="AR36" s="54"/>
      <c r="AS36" s="54"/>
      <c r="AT36" s="54"/>
      <c r="AU36" s="39"/>
      <c r="AV36" s="68"/>
      <c r="AW36" s="68"/>
      <c r="AX36" s="69"/>
      <c r="AY36" s="70"/>
      <c r="AZ36" s="71"/>
      <c r="BA36" s="78"/>
      <c r="BB36" s="39"/>
      <c r="BC36" s="44"/>
      <c r="BD36" s="73"/>
      <c r="BE36" s="74"/>
      <c r="BF36" s="44">
        <f t="shared" si="0"/>
        <v>0</v>
      </c>
      <c r="BG36" s="49" t="s">
        <v>224</v>
      </c>
    </row>
    <row r="37" spans="1:59" ht="12">
      <c r="A37" s="31">
        <v>35</v>
      </c>
      <c r="B37" s="49" t="s">
        <v>225</v>
      </c>
      <c r="C37" s="75" t="s">
        <v>58</v>
      </c>
      <c r="D37" s="53"/>
      <c r="E37" s="53"/>
      <c r="F37" s="53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66"/>
      <c r="AJ37" s="54"/>
      <c r="AK37" s="54"/>
      <c r="AL37" s="54"/>
      <c r="AM37" s="54"/>
      <c r="AN37" s="54"/>
      <c r="AO37" s="54"/>
      <c r="AP37" s="67"/>
      <c r="AQ37" s="54"/>
      <c r="AR37" s="54"/>
      <c r="AS37" s="54"/>
      <c r="AT37" s="54"/>
      <c r="AU37" s="39">
        <f>SUM(D37:AT37)</f>
        <v>0</v>
      </c>
      <c r="AV37" s="68"/>
      <c r="AW37" s="68"/>
      <c r="AX37" s="69"/>
      <c r="AY37" s="70"/>
      <c r="AZ37" s="71"/>
      <c r="BA37" s="78"/>
      <c r="BB37" s="39">
        <f>SUM(AU37:AZ37)</f>
        <v>0</v>
      </c>
      <c r="BC37" s="44">
        <f>(AU37*17.5+AW37*17.5+AX37*35+AY37*35+AZ37*50)+(BA37)</f>
        <v>0</v>
      </c>
      <c r="BD37" s="73"/>
      <c r="BE37" s="74">
        <v>53.78</v>
      </c>
      <c r="BF37" s="44">
        <f t="shared" si="0"/>
        <v>53.78</v>
      </c>
      <c r="BG37" s="49" t="s">
        <v>225</v>
      </c>
    </row>
    <row r="38" spans="1:59" ht="12">
      <c r="A38" s="48">
        <v>36</v>
      </c>
      <c r="B38" s="49" t="s">
        <v>94</v>
      </c>
      <c r="C38" s="75"/>
      <c r="D38" s="53"/>
      <c r="E38" s="53"/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66"/>
      <c r="AJ38" s="54"/>
      <c r="AK38" s="54"/>
      <c r="AL38" s="54"/>
      <c r="AM38" s="54"/>
      <c r="AN38" s="54"/>
      <c r="AO38" s="54"/>
      <c r="AP38" s="67"/>
      <c r="AQ38" s="54"/>
      <c r="AR38" s="54"/>
      <c r="AS38" s="54"/>
      <c r="AT38" s="54"/>
      <c r="AU38" s="39"/>
      <c r="AV38" s="68"/>
      <c r="AW38" s="68"/>
      <c r="AX38" s="69"/>
      <c r="AY38" s="70"/>
      <c r="AZ38" s="71"/>
      <c r="BA38" s="78"/>
      <c r="BB38" s="39"/>
      <c r="BC38" s="44"/>
      <c r="BD38" s="73"/>
      <c r="BE38" s="74"/>
      <c r="BF38" s="44">
        <f t="shared" si="0"/>
        <v>0</v>
      </c>
      <c r="BG38" s="49" t="s">
        <v>94</v>
      </c>
    </row>
    <row r="39" spans="1:59" ht="12">
      <c r="A39" s="31">
        <v>37</v>
      </c>
      <c r="B39" s="49" t="s">
        <v>226</v>
      </c>
      <c r="C39" s="75"/>
      <c r="D39" s="53"/>
      <c r="E39" s="53"/>
      <c r="F39" s="5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66"/>
      <c r="AJ39" s="54"/>
      <c r="AK39" s="54"/>
      <c r="AL39" s="54"/>
      <c r="AM39" s="54"/>
      <c r="AN39" s="54"/>
      <c r="AO39" s="54"/>
      <c r="AP39" s="67"/>
      <c r="AQ39" s="54"/>
      <c r="AR39" s="54"/>
      <c r="AS39" s="54"/>
      <c r="AT39" s="54"/>
      <c r="AU39" s="39"/>
      <c r="AV39" s="68"/>
      <c r="AW39" s="68"/>
      <c r="AX39" s="69"/>
      <c r="AY39" s="70"/>
      <c r="AZ39" s="71"/>
      <c r="BA39" s="78"/>
      <c r="BB39" s="39"/>
      <c r="BC39" s="44"/>
      <c r="BD39" s="73"/>
      <c r="BE39" s="74"/>
      <c r="BF39" s="44">
        <f t="shared" si="0"/>
        <v>0</v>
      </c>
      <c r="BG39" s="49" t="s">
        <v>226</v>
      </c>
    </row>
    <row r="40" spans="1:59" ht="12">
      <c r="A40" s="48">
        <v>38</v>
      </c>
      <c r="B40" s="49" t="s">
        <v>227</v>
      </c>
      <c r="C40" s="52" t="s">
        <v>60</v>
      </c>
      <c r="D40" s="53"/>
      <c r="E40" s="53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66"/>
      <c r="AJ40" s="54"/>
      <c r="AK40" s="54"/>
      <c r="AL40" s="54"/>
      <c r="AM40" s="54"/>
      <c r="AN40" s="54"/>
      <c r="AO40" s="54"/>
      <c r="AP40" s="67"/>
      <c r="AQ40" s="54"/>
      <c r="AR40" s="54"/>
      <c r="AS40" s="54"/>
      <c r="AT40" s="54"/>
      <c r="AU40" s="39">
        <f aca="true" t="shared" si="8" ref="AU40:AU41">SUM(D40:AT40)</f>
        <v>0</v>
      </c>
      <c r="AV40" s="68"/>
      <c r="AW40" s="68"/>
      <c r="AX40" s="69"/>
      <c r="AY40" s="70"/>
      <c r="AZ40" s="71"/>
      <c r="BA40" s="78">
        <v>268.67</v>
      </c>
      <c r="BB40" s="39">
        <f aca="true" t="shared" si="9" ref="BB40:BB41">SUM(AU40:AZ40)</f>
        <v>0</v>
      </c>
      <c r="BC40" s="44">
        <f aca="true" t="shared" si="10" ref="BC40:BC41">(AU40*17.5+AW40*17.5+AX40*35+AY40*35+AZ40*50)+(BA40)</f>
        <v>268.67</v>
      </c>
      <c r="BD40" s="73"/>
      <c r="BE40" s="74"/>
      <c r="BF40" s="44">
        <f t="shared" si="0"/>
        <v>268.67</v>
      </c>
      <c r="BG40" s="49" t="s">
        <v>227</v>
      </c>
    </row>
    <row r="41" spans="1:59" ht="12">
      <c r="A41" s="31">
        <v>39</v>
      </c>
      <c r="B41" s="76" t="s">
        <v>96</v>
      </c>
      <c r="C41" s="52" t="s">
        <v>81</v>
      </c>
      <c r="D41" s="53"/>
      <c r="E41" s="53"/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66"/>
      <c r="AJ41" s="54"/>
      <c r="AK41" s="54"/>
      <c r="AL41" s="54"/>
      <c r="AM41" s="54"/>
      <c r="AN41" s="54"/>
      <c r="AO41" s="54"/>
      <c r="AP41" s="67"/>
      <c r="AQ41" s="54"/>
      <c r="AR41" s="54"/>
      <c r="AS41" s="54"/>
      <c r="AT41" s="54"/>
      <c r="AU41" s="39">
        <f t="shared" si="8"/>
        <v>0</v>
      </c>
      <c r="AV41" s="68"/>
      <c r="AW41" s="68"/>
      <c r="AX41" s="69"/>
      <c r="AY41" s="70"/>
      <c r="AZ41" s="71"/>
      <c r="BA41" s="78"/>
      <c r="BB41" s="39">
        <f t="shared" si="9"/>
        <v>0</v>
      </c>
      <c r="BC41" s="44">
        <f t="shared" si="10"/>
        <v>0</v>
      </c>
      <c r="BD41" s="73"/>
      <c r="BE41" s="74"/>
      <c r="BF41" s="44">
        <f t="shared" si="0"/>
        <v>0</v>
      </c>
      <c r="BG41" s="76" t="s">
        <v>96</v>
      </c>
    </row>
    <row r="42" spans="1:59" ht="185.25" customHeight="1">
      <c r="A42" s="79"/>
      <c r="B42" s="16" t="s">
        <v>6</v>
      </c>
      <c r="C42" s="17" t="s">
        <v>7</v>
      </c>
      <c r="D42" s="18" t="s">
        <v>8</v>
      </c>
      <c r="E42" s="18" t="s">
        <v>9</v>
      </c>
      <c r="F42" s="18" t="s">
        <v>10</v>
      </c>
      <c r="G42" s="19" t="s">
        <v>11</v>
      </c>
      <c r="H42" s="19" t="s">
        <v>12</v>
      </c>
      <c r="I42" s="19" t="s">
        <v>13</v>
      </c>
      <c r="J42" s="19" t="s">
        <v>14</v>
      </c>
      <c r="K42" s="19" t="s">
        <v>15</v>
      </c>
      <c r="L42" s="19" t="s">
        <v>16</v>
      </c>
      <c r="M42" s="19" t="s">
        <v>17</v>
      </c>
      <c r="N42" s="19" t="s">
        <v>197</v>
      </c>
      <c r="O42" s="19" t="s">
        <v>18</v>
      </c>
      <c r="P42" s="19" t="s">
        <v>19</v>
      </c>
      <c r="Q42" s="19" t="s">
        <v>20</v>
      </c>
      <c r="R42" s="20" t="s">
        <v>21</v>
      </c>
      <c r="S42" s="19" t="s">
        <v>22</v>
      </c>
      <c r="T42" s="19" t="s">
        <v>23</v>
      </c>
      <c r="U42" s="19" t="s">
        <v>24</v>
      </c>
      <c r="V42" s="19" t="s">
        <v>25</v>
      </c>
      <c r="W42" s="19" t="s">
        <v>26</v>
      </c>
      <c r="X42" s="19" t="s">
        <v>27</v>
      </c>
      <c r="Y42" s="19" t="s">
        <v>28</v>
      </c>
      <c r="Z42" s="19" t="s">
        <v>29</v>
      </c>
      <c r="AA42" s="19" t="s">
        <v>30</v>
      </c>
      <c r="AB42" s="19" t="s">
        <v>31</v>
      </c>
      <c r="AC42" s="19" t="s">
        <v>32</v>
      </c>
      <c r="AD42" s="19" t="s">
        <v>33</v>
      </c>
      <c r="AE42" s="19" t="s">
        <v>34</v>
      </c>
      <c r="AF42" s="19" t="s">
        <v>35</v>
      </c>
      <c r="AG42" s="19" t="s">
        <v>36</v>
      </c>
      <c r="AH42" s="19" t="s">
        <v>104</v>
      </c>
      <c r="AI42" s="18" t="s">
        <v>38</v>
      </c>
      <c r="AJ42" s="19" t="s">
        <v>39</v>
      </c>
      <c r="AK42" s="19" t="s">
        <v>198</v>
      </c>
      <c r="AL42" s="19" t="s">
        <v>40</v>
      </c>
      <c r="AM42" s="19" t="s">
        <v>41</v>
      </c>
      <c r="AN42" s="19" t="s">
        <v>42</v>
      </c>
      <c r="AO42" s="21" t="s">
        <v>228</v>
      </c>
      <c r="AP42" s="22" t="s">
        <v>44</v>
      </c>
      <c r="AQ42" s="19" t="s">
        <v>199</v>
      </c>
      <c r="AR42" s="19" t="s">
        <v>200</v>
      </c>
      <c r="AS42" s="19" t="s">
        <v>45</v>
      </c>
      <c r="AT42" s="21" t="s">
        <v>105</v>
      </c>
      <c r="AU42" s="22"/>
      <c r="AV42" s="23" t="s">
        <v>229</v>
      </c>
      <c r="AW42" s="24" t="s">
        <v>47</v>
      </c>
      <c r="AX42" s="24" t="s">
        <v>48</v>
      </c>
      <c r="AY42" s="25" t="s">
        <v>49</v>
      </c>
      <c r="AZ42" s="24" t="s">
        <v>50</v>
      </c>
      <c r="BA42" s="26" t="s">
        <v>51</v>
      </c>
      <c r="BB42" s="39"/>
      <c r="BC42" s="44"/>
      <c r="BD42" s="29" t="s">
        <v>54</v>
      </c>
      <c r="BE42" s="30" t="s">
        <v>55</v>
      </c>
      <c r="BF42" s="44"/>
      <c r="BG42" s="16" t="s">
        <v>6</v>
      </c>
    </row>
    <row r="43" spans="1:59" ht="12">
      <c r="A43" s="79">
        <v>40</v>
      </c>
      <c r="B43" s="2" t="s">
        <v>230</v>
      </c>
      <c r="C43" s="75"/>
      <c r="D43" s="53"/>
      <c r="E43" s="53"/>
      <c r="F43" s="53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66"/>
      <c r="AJ43" s="54"/>
      <c r="AK43" s="54"/>
      <c r="AL43" s="54"/>
      <c r="AM43" s="54"/>
      <c r="AN43" s="54"/>
      <c r="AO43" s="54"/>
      <c r="AP43" s="67"/>
      <c r="AQ43" s="54"/>
      <c r="AR43" s="54"/>
      <c r="AS43" s="54"/>
      <c r="AT43" s="54"/>
      <c r="AU43" s="39"/>
      <c r="AV43" s="68"/>
      <c r="AW43" s="68"/>
      <c r="AX43" s="69"/>
      <c r="AY43" s="70"/>
      <c r="AZ43" s="71"/>
      <c r="BA43" s="72"/>
      <c r="BB43" s="39"/>
      <c r="BC43" s="44"/>
      <c r="BD43" s="73"/>
      <c r="BE43" s="74"/>
      <c r="BF43" s="44">
        <f aca="true" t="shared" si="11" ref="BF43:BF76">+BC43+BD43+BE43</f>
        <v>0</v>
      </c>
      <c r="BG43" s="2" t="s">
        <v>230</v>
      </c>
    </row>
    <row r="44" spans="1:59" ht="12">
      <c r="A44" s="79">
        <v>41</v>
      </c>
      <c r="B44" s="2" t="s">
        <v>231</v>
      </c>
      <c r="C44" s="75"/>
      <c r="D44" s="53"/>
      <c r="E44" s="53"/>
      <c r="F44" s="53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66"/>
      <c r="AJ44" s="54"/>
      <c r="AK44" s="54"/>
      <c r="AL44" s="54"/>
      <c r="AM44" s="54"/>
      <c r="AN44" s="54"/>
      <c r="AO44" s="54"/>
      <c r="AP44" s="67"/>
      <c r="AQ44" s="54"/>
      <c r="AR44" s="54"/>
      <c r="AS44" s="54"/>
      <c r="AT44" s="54"/>
      <c r="AU44" s="39"/>
      <c r="AV44" s="68"/>
      <c r="AW44" s="68"/>
      <c r="AX44" s="69"/>
      <c r="AY44" s="70"/>
      <c r="AZ44" s="71"/>
      <c r="BA44" s="72"/>
      <c r="BB44" s="39"/>
      <c r="BC44" s="44"/>
      <c r="BD44" s="73"/>
      <c r="BE44" s="74"/>
      <c r="BF44" s="44">
        <f t="shared" si="11"/>
        <v>0</v>
      </c>
      <c r="BG44" s="2" t="s">
        <v>231</v>
      </c>
    </row>
    <row r="45" spans="1:59" ht="12">
      <c r="A45" s="79">
        <v>42</v>
      </c>
      <c r="B45" s="76" t="s">
        <v>232</v>
      </c>
      <c r="C45" s="52"/>
      <c r="D45" s="53"/>
      <c r="E45" s="53"/>
      <c r="F45" s="53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66"/>
      <c r="AJ45" s="54"/>
      <c r="AK45" s="54"/>
      <c r="AL45" s="54"/>
      <c r="AM45" s="54"/>
      <c r="AN45" s="54"/>
      <c r="AO45" s="54"/>
      <c r="AP45" s="67"/>
      <c r="AQ45" s="54"/>
      <c r="AR45" s="54"/>
      <c r="AS45" s="54"/>
      <c r="AT45" s="54"/>
      <c r="AU45" s="39"/>
      <c r="AV45" s="68"/>
      <c r="AW45" s="68"/>
      <c r="AX45" s="69"/>
      <c r="AY45" s="70"/>
      <c r="AZ45" s="71"/>
      <c r="BA45" s="78"/>
      <c r="BB45" s="39"/>
      <c r="BC45" s="44"/>
      <c r="BD45" s="73"/>
      <c r="BE45" s="74"/>
      <c r="BF45" s="44">
        <f t="shared" si="11"/>
        <v>0</v>
      </c>
      <c r="BG45" s="76" t="s">
        <v>232</v>
      </c>
    </row>
    <row r="46" spans="1:59" ht="12">
      <c r="A46" s="79">
        <v>43</v>
      </c>
      <c r="B46" s="76" t="s">
        <v>233</v>
      </c>
      <c r="C46" s="33"/>
      <c r="D46" s="53"/>
      <c r="E46" s="53"/>
      <c r="F46" s="53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66"/>
      <c r="AJ46" s="54"/>
      <c r="AK46" s="54"/>
      <c r="AL46" s="54"/>
      <c r="AM46" s="54"/>
      <c r="AN46" s="54"/>
      <c r="AO46" s="54"/>
      <c r="AP46" s="67"/>
      <c r="AQ46" s="54"/>
      <c r="AR46" s="54"/>
      <c r="AS46" s="54"/>
      <c r="AT46" s="54"/>
      <c r="AU46" s="39"/>
      <c r="AV46" s="68"/>
      <c r="AW46" s="68"/>
      <c r="AX46" s="69"/>
      <c r="AY46" s="70"/>
      <c r="AZ46" s="71"/>
      <c r="BA46" s="78"/>
      <c r="BB46" s="39"/>
      <c r="BC46" s="44"/>
      <c r="BD46" s="73"/>
      <c r="BE46" s="74"/>
      <c r="BF46" s="44">
        <f t="shared" si="11"/>
        <v>0</v>
      </c>
      <c r="BG46" s="76" t="s">
        <v>233</v>
      </c>
    </row>
    <row r="47" spans="1:59" ht="12">
      <c r="A47" s="79">
        <v>44</v>
      </c>
      <c r="B47" s="2" t="s">
        <v>234</v>
      </c>
      <c r="C47" s="75"/>
      <c r="D47" s="53"/>
      <c r="E47" s="53"/>
      <c r="F47" s="53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66"/>
      <c r="AJ47" s="54"/>
      <c r="AK47" s="54"/>
      <c r="AL47" s="54"/>
      <c r="AM47" s="54"/>
      <c r="AN47" s="54"/>
      <c r="AO47" s="54"/>
      <c r="AP47" s="67"/>
      <c r="AQ47" s="54"/>
      <c r="AR47" s="54"/>
      <c r="AS47" s="54"/>
      <c r="AT47" s="54"/>
      <c r="AU47" s="39"/>
      <c r="AV47" s="68"/>
      <c r="AW47" s="68"/>
      <c r="AX47" s="69"/>
      <c r="AY47" s="70"/>
      <c r="AZ47" s="71"/>
      <c r="BA47" s="72"/>
      <c r="BB47" s="39"/>
      <c r="BC47" s="44"/>
      <c r="BD47" s="73"/>
      <c r="BE47" s="74"/>
      <c r="BF47" s="44">
        <f t="shared" si="11"/>
        <v>0</v>
      </c>
      <c r="BG47" s="2" t="s">
        <v>234</v>
      </c>
    </row>
    <row r="48" spans="1:59" ht="12">
      <c r="A48" s="79">
        <v>45</v>
      </c>
      <c r="B48" s="2" t="s">
        <v>235</v>
      </c>
      <c r="C48" s="80"/>
      <c r="D48" s="53"/>
      <c r="E48" s="53"/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66"/>
      <c r="AJ48" s="54"/>
      <c r="AK48" s="54"/>
      <c r="AL48" s="54"/>
      <c r="AM48" s="54"/>
      <c r="AN48" s="54"/>
      <c r="AO48" s="54"/>
      <c r="AP48" s="67"/>
      <c r="AQ48" s="54"/>
      <c r="AR48" s="54"/>
      <c r="AS48" s="54"/>
      <c r="AT48" s="54"/>
      <c r="AU48" s="39"/>
      <c r="AV48" s="68"/>
      <c r="AW48" s="68"/>
      <c r="AX48" s="69"/>
      <c r="AY48" s="70"/>
      <c r="AZ48" s="71"/>
      <c r="BA48" s="72"/>
      <c r="BB48" s="39"/>
      <c r="BC48" s="44"/>
      <c r="BD48" s="73"/>
      <c r="BE48" s="74"/>
      <c r="BF48" s="44">
        <f t="shared" si="11"/>
        <v>0</v>
      </c>
      <c r="BG48" s="2" t="s">
        <v>235</v>
      </c>
    </row>
    <row r="49" spans="1:59" ht="12">
      <c r="A49" s="79">
        <v>46</v>
      </c>
      <c r="B49" s="2" t="s">
        <v>236</v>
      </c>
      <c r="C49" s="80"/>
      <c r="D49" s="53"/>
      <c r="E49" s="53"/>
      <c r="F49" s="53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66"/>
      <c r="AJ49" s="54"/>
      <c r="AK49" s="54"/>
      <c r="AL49" s="54"/>
      <c r="AM49" s="54"/>
      <c r="AN49" s="54"/>
      <c r="AO49" s="54"/>
      <c r="AP49" s="67"/>
      <c r="AQ49" s="54"/>
      <c r="AR49" s="54"/>
      <c r="AS49" s="54"/>
      <c r="AT49" s="54"/>
      <c r="AU49" s="39"/>
      <c r="AV49" s="68"/>
      <c r="AW49" s="68"/>
      <c r="AX49" s="69"/>
      <c r="AY49" s="70"/>
      <c r="AZ49" s="71"/>
      <c r="BA49" s="72"/>
      <c r="BB49" s="39"/>
      <c r="BC49" s="44"/>
      <c r="BD49" s="73"/>
      <c r="BE49" s="74"/>
      <c r="BF49" s="44">
        <f t="shared" si="11"/>
        <v>0</v>
      </c>
      <c r="BG49" s="2" t="s">
        <v>236</v>
      </c>
    </row>
    <row r="50" spans="1:59" ht="12">
      <c r="A50" s="79">
        <v>47</v>
      </c>
      <c r="B50" s="49" t="s">
        <v>109</v>
      </c>
      <c r="C50" s="33" t="s">
        <v>76</v>
      </c>
      <c r="D50" s="53"/>
      <c r="E50" s="53"/>
      <c r="F50" s="5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66"/>
      <c r="AJ50" s="54"/>
      <c r="AK50" s="54"/>
      <c r="AL50" s="54"/>
      <c r="AM50" s="54"/>
      <c r="AN50" s="54"/>
      <c r="AO50" s="54"/>
      <c r="AP50" s="67"/>
      <c r="AQ50" s="54"/>
      <c r="AR50" s="54"/>
      <c r="AS50" s="54"/>
      <c r="AT50" s="54"/>
      <c r="AU50" s="39">
        <f aca="true" t="shared" si="12" ref="AU50:AU52">SUM(D50:AT50)</f>
        <v>0</v>
      </c>
      <c r="AV50" s="68"/>
      <c r="AW50" s="68"/>
      <c r="AX50" s="69"/>
      <c r="AY50" s="70"/>
      <c r="AZ50" s="71"/>
      <c r="BA50" s="72"/>
      <c r="BB50" s="39">
        <f aca="true" t="shared" si="13" ref="BB50:BB52">SUM(AU50:AZ50)</f>
        <v>0</v>
      </c>
      <c r="BC50" s="44">
        <f aca="true" t="shared" si="14" ref="BC50:BC52">(AU50*17.5+AW50*17.5+AX50*35+AY50*35+AZ50*50)+(BA50)</f>
        <v>0</v>
      </c>
      <c r="BD50" s="73"/>
      <c r="BE50" s="74"/>
      <c r="BF50" s="44">
        <f t="shared" si="11"/>
        <v>0</v>
      </c>
      <c r="BG50" s="49" t="s">
        <v>109</v>
      </c>
    </row>
    <row r="51" spans="1:59" ht="12">
      <c r="A51" s="79">
        <v>48</v>
      </c>
      <c r="B51" s="49" t="s">
        <v>112</v>
      </c>
      <c r="C51" s="33" t="s">
        <v>76</v>
      </c>
      <c r="D51" s="53"/>
      <c r="E51" s="53"/>
      <c r="F51" s="53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66"/>
      <c r="AJ51" s="54"/>
      <c r="AK51" s="54"/>
      <c r="AL51" s="54"/>
      <c r="AM51" s="54"/>
      <c r="AN51" s="54"/>
      <c r="AO51" s="54"/>
      <c r="AP51" s="67"/>
      <c r="AQ51" s="54"/>
      <c r="AR51" s="54"/>
      <c r="AS51" s="54"/>
      <c r="AT51" s="54"/>
      <c r="AU51" s="39">
        <f t="shared" si="12"/>
        <v>0</v>
      </c>
      <c r="AV51" s="68"/>
      <c r="AW51" s="68"/>
      <c r="AX51" s="69"/>
      <c r="AY51" s="70"/>
      <c r="AZ51" s="71"/>
      <c r="BA51" s="72"/>
      <c r="BB51" s="39">
        <f t="shared" si="13"/>
        <v>0</v>
      </c>
      <c r="BC51" s="44">
        <f t="shared" si="14"/>
        <v>0</v>
      </c>
      <c r="BD51" s="73"/>
      <c r="BE51" s="74"/>
      <c r="BF51" s="44">
        <f t="shared" si="11"/>
        <v>0</v>
      </c>
      <c r="BG51" s="49" t="s">
        <v>112</v>
      </c>
    </row>
    <row r="52" spans="1:59" ht="12">
      <c r="A52" s="79">
        <v>49</v>
      </c>
      <c r="B52" s="49" t="s">
        <v>113</v>
      </c>
      <c r="C52" s="33" t="s">
        <v>76</v>
      </c>
      <c r="D52" s="53"/>
      <c r="E52" s="53"/>
      <c r="F52" s="53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66"/>
      <c r="AJ52" s="54"/>
      <c r="AK52" s="54"/>
      <c r="AL52" s="54"/>
      <c r="AM52" s="54"/>
      <c r="AN52" s="54"/>
      <c r="AO52" s="54"/>
      <c r="AP52" s="67"/>
      <c r="AQ52" s="54"/>
      <c r="AR52" s="54"/>
      <c r="AS52" s="54"/>
      <c r="AT52" s="54"/>
      <c r="AU52" s="39">
        <f t="shared" si="12"/>
        <v>0</v>
      </c>
      <c r="AV52" s="68"/>
      <c r="AW52" s="68"/>
      <c r="AX52" s="69"/>
      <c r="AY52" s="70"/>
      <c r="AZ52" s="71"/>
      <c r="BA52" s="72"/>
      <c r="BB52" s="39">
        <f t="shared" si="13"/>
        <v>0</v>
      </c>
      <c r="BC52" s="44">
        <f t="shared" si="14"/>
        <v>0</v>
      </c>
      <c r="BD52" s="73"/>
      <c r="BE52" s="74">
        <v>26.89</v>
      </c>
      <c r="BF52" s="44">
        <f t="shared" si="11"/>
        <v>26.89</v>
      </c>
      <c r="BG52" s="49" t="s">
        <v>113</v>
      </c>
    </row>
    <row r="53" spans="1:59" ht="12">
      <c r="A53" s="79">
        <v>50</v>
      </c>
      <c r="B53" s="49" t="s">
        <v>237</v>
      </c>
      <c r="C53" s="33"/>
      <c r="D53" s="53"/>
      <c r="E53" s="53"/>
      <c r="F53" s="53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66"/>
      <c r="AJ53" s="54"/>
      <c r="AK53" s="54"/>
      <c r="AL53" s="54"/>
      <c r="AM53" s="54"/>
      <c r="AN53" s="54"/>
      <c r="AO53" s="54"/>
      <c r="AP53" s="67"/>
      <c r="AQ53" s="54"/>
      <c r="AR53" s="54"/>
      <c r="AS53" s="54"/>
      <c r="AT53" s="54"/>
      <c r="AU53" s="39"/>
      <c r="AV53" s="68"/>
      <c r="AW53" s="68"/>
      <c r="AX53" s="69"/>
      <c r="AY53" s="70"/>
      <c r="AZ53" s="71"/>
      <c r="BA53" s="72"/>
      <c r="BB53" s="39"/>
      <c r="BC53" s="44"/>
      <c r="BD53" s="73"/>
      <c r="BE53" s="74"/>
      <c r="BF53" s="44">
        <f t="shared" si="11"/>
        <v>0</v>
      </c>
      <c r="BG53" s="49" t="s">
        <v>237</v>
      </c>
    </row>
    <row r="54" spans="1:59" ht="12">
      <c r="A54" s="79">
        <v>51</v>
      </c>
      <c r="B54" s="76" t="s">
        <v>117</v>
      </c>
      <c r="C54" s="52" t="s">
        <v>76</v>
      </c>
      <c r="D54" s="53"/>
      <c r="E54" s="53"/>
      <c r="F54" s="5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66"/>
      <c r="AJ54" s="54"/>
      <c r="AK54" s="54"/>
      <c r="AL54" s="54"/>
      <c r="AM54" s="54"/>
      <c r="AN54" s="54"/>
      <c r="AO54" s="54"/>
      <c r="AP54" s="67"/>
      <c r="AQ54" s="54"/>
      <c r="AR54" s="54"/>
      <c r="AS54" s="54"/>
      <c r="AT54" s="54"/>
      <c r="AU54" s="39">
        <f>SUM(D54:AT54)</f>
        <v>0</v>
      </c>
      <c r="AV54" s="68"/>
      <c r="AW54" s="68"/>
      <c r="AX54" s="69"/>
      <c r="AY54" s="70"/>
      <c r="AZ54" s="71"/>
      <c r="BA54" s="72"/>
      <c r="BB54" s="39">
        <f>SUM(AU54:AZ54)</f>
        <v>0</v>
      </c>
      <c r="BC54" s="44">
        <f>(AU54*17.5+AW54*17.5+AX54*35+AY54*35+AZ54*50)+(BA54)</f>
        <v>0</v>
      </c>
      <c r="BD54" s="73"/>
      <c r="BE54" s="74">
        <v>26.89</v>
      </c>
      <c r="BF54" s="44">
        <f t="shared" si="11"/>
        <v>26.89</v>
      </c>
      <c r="BG54" s="76" t="s">
        <v>117</v>
      </c>
    </row>
    <row r="55" spans="1:59" ht="12">
      <c r="A55" s="79">
        <v>52</v>
      </c>
      <c r="B55" s="49" t="s">
        <v>118</v>
      </c>
      <c r="C55" s="52"/>
      <c r="D55" s="53"/>
      <c r="E55" s="53"/>
      <c r="F55" s="53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66"/>
      <c r="AJ55" s="54"/>
      <c r="AK55" s="54"/>
      <c r="AL55" s="54"/>
      <c r="AM55" s="54"/>
      <c r="AN55" s="54"/>
      <c r="AO55" s="54"/>
      <c r="AP55" s="67"/>
      <c r="AQ55" s="54"/>
      <c r="AR55" s="54"/>
      <c r="AS55" s="54"/>
      <c r="AT55" s="54"/>
      <c r="AU55" s="39"/>
      <c r="AV55" s="68"/>
      <c r="AW55" s="68"/>
      <c r="AX55" s="69"/>
      <c r="AY55" s="70"/>
      <c r="AZ55" s="71"/>
      <c r="BA55" s="72"/>
      <c r="BB55" s="39"/>
      <c r="BC55" s="44"/>
      <c r="BD55" s="73"/>
      <c r="BE55" s="74"/>
      <c r="BF55" s="44">
        <f t="shared" si="11"/>
        <v>0</v>
      </c>
      <c r="BG55" s="49" t="s">
        <v>118</v>
      </c>
    </row>
    <row r="56" spans="1:59" ht="12">
      <c r="A56" s="79">
        <v>53</v>
      </c>
      <c r="B56" s="76" t="s">
        <v>238</v>
      </c>
      <c r="C56" s="52"/>
      <c r="D56" s="53"/>
      <c r="E56" s="53"/>
      <c r="F56" s="5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77"/>
      <c r="AH56" s="77"/>
      <c r="AI56" s="66"/>
      <c r="AJ56" s="54"/>
      <c r="AK56" s="54"/>
      <c r="AL56" s="54"/>
      <c r="AM56" s="54"/>
      <c r="AN56" s="54"/>
      <c r="AO56" s="54"/>
      <c r="AP56" s="67"/>
      <c r="AQ56" s="54"/>
      <c r="AR56" s="54"/>
      <c r="AS56" s="54"/>
      <c r="AT56" s="54"/>
      <c r="AU56" s="39"/>
      <c r="AV56" s="68"/>
      <c r="AW56" s="68"/>
      <c r="AX56" s="69"/>
      <c r="AY56" s="70"/>
      <c r="AZ56" s="71"/>
      <c r="BA56" s="72"/>
      <c r="BB56" s="39"/>
      <c r="BC56" s="44"/>
      <c r="BD56" s="73"/>
      <c r="BE56" s="74"/>
      <c r="BF56" s="44">
        <f t="shared" si="11"/>
        <v>0</v>
      </c>
      <c r="BG56" s="76" t="s">
        <v>238</v>
      </c>
    </row>
    <row r="57" spans="1:59" ht="12">
      <c r="A57" s="79">
        <v>54</v>
      </c>
      <c r="B57" s="2" t="s">
        <v>239</v>
      </c>
      <c r="D57" s="53"/>
      <c r="E57" s="53"/>
      <c r="F57" s="53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66"/>
      <c r="AJ57" s="54"/>
      <c r="AK57" s="54"/>
      <c r="AL57" s="54"/>
      <c r="AM57" s="54"/>
      <c r="AN57" s="54"/>
      <c r="AO57" s="54"/>
      <c r="AP57" s="67"/>
      <c r="AQ57" s="54"/>
      <c r="AR57" s="54"/>
      <c r="AS57" s="54"/>
      <c r="AT57" s="54"/>
      <c r="AU57" s="39"/>
      <c r="AV57" s="68"/>
      <c r="AW57" s="68"/>
      <c r="AX57" s="69"/>
      <c r="AY57" s="70"/>
      <c r="AZ57" s="71"/>
      <c r="BA57" s="72"/>
      <c r="BB57" s="39"/>
      <c r="BC57" s="44"/>
      <c r="BD57" s="73"/>
      <c r="BE57" s="74"/>
      <c r="BF57" s="44">
        <f t="shared" si="11"/>
        <v>0</v>
      </c>
      <c r="BG57" s="2" t="s">
        <v>239</v>
      </c>
    </row>
    <row r="58" spans="1:59" ht="12">
      <c r="A58" s="79">
        <v>55</v>
      </c>
      <c r="B58" s="2" t="s">
        <v>240</v>
      </c>
      <c r="C58" s="75"/>
      <c r="D58" s="53"/>
      <c r="E58" s="53"/>
      <c r="F58" s="53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66"/>
      <c r="AJ58" s="54"/>
      <c r="AK58" s="54"/>
      <c r="AL58" s="54"/>
      <c r="AM58" s="54"/>
      <c r="AN58" s="54"/>
      <c r="AO58" s="54"/>
      <c r="AP58" s="67"/>
      <c r="AQ58" s="54"/>
      <c r="AR58" s="54"/>
      <c r="AS58" s="54"/>
      <c r="AT58" s="54"/>
      <c r="AU58" s="39"/>
      <c r="AV58" s="68"/>
      <c r="AW58" s="68"/>
      <c r="AX58" s="69"/>
      <c r="AY58" s="70"/>
      <c r="AZ58" s="71"/>
      <c r="BA58" s="72"/>
      <c r="BB58" s="39"/>
      <c r="BC58" s="44"/>
      <c r="BD58" s="73"/>
      <c r="BE58" s="74"/>
      <c r="BF58" s="44">
        <f t="shared" si="11"/>
        <v>0</v>
      </c>
      <c r="BG58" s="2" t="s">
        <v>240</v>
      </c>
    </row>
    <row r="59" spans="1:59" ht="12">
      <c r="A59" s="79">
        <v>56</v>
      </c>
      <c r="B59" s="49" t="s">
        <v>125</v>
      </c>
      <c r="C59" s="52" t="s">
        <v>60</v>
      </c>
      <c r="D59" s="53"/>
      <c r="E59" s="53"/>
      <c r="F59" s="53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66"/>
      <c r="AJ59" s="54"/>
      <c r="AK59" s="54"/>
      <c r="AL59" s="54"/>
      <c r="AM59" s="54"/>
      <c r="AN59" s="54"/>
      <c r="AO59" s="54"/>
      <c r="AP59" s="67"/>
      <c r="AQ59" s="54"/>
      <c r="AR59" s="54"/>
      <c r="AS59" s="54"/>
      <c r="AT59" s="54"/>
      <c r="AU59" s="39">
        <f>SUM(D59:AT59)</f>
        <v>0</v>
      </c>
      <c r="AV59" s="68"/>
      <c r="AW59" s="68"/>
      <c r="AX59" s="69"/>
      <c r="AY59" s="70"/>
      <c r="AZ59" s="71"/>
      <c r="BA59" s="72"/>
      <c r="BB59" s="39">
        <f>SUM(AU59:AZ59)</f>
        <v>0</v>
      </c>
      <c r="BC59" s="44">
        <f>(AU59*17.5+AW59*17.5+AX59*35+AY59*35+AZ59*50)+(BA59)</f>
        <v>0</v>
      </c>
      <c r="BD59" s="73"/>
      <c r="BE59" s="74">
        <v>26.89</v>
      </c>
      <c r="BF59" s="44">
        <f t="shared" si="11"/>
        <v>26.89</v>
      </c>
      <c r="BG59" s="49" t="s">
        <v>125</v>
      </c>
    </row>
    <row r="60" spans="1:59" ht="12">
      <c r="A60" s="79">
        <v>57</v>
      </c>
      <c r="B60" s="49" t="s">
        <v>241</v>
      </c>
      <c r="C60" s="52"/>
      <c r="D60" s="53"/>
      <c r="E60" s="53"/>
      <c r="F60" s="53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66"/>
      <c r="AJ60" s="54"/>
      <c r="AK60" s="54"/>
      <c r="AL60" s="54"/>
      <c r="AM60" s="54"/>
      <c r="AN60" s="54"/>
      <c r="AO60" s="54"/>
      <c r="AP60" s="67"/>
      <c r="AQ60" s="54"/>
      <c r="AR60" s="54"/>
      <c r="AS60" s="54"/>
      <c r="AT60" s="54"/>
      <c r="AU60" s="39"/>
      <c r="AV60" s="68"/>
      <c r="AW60" s="68"/>
      <c r="AX60" s="69"/>
      <c r="AY60" s="70"/>
      <c r="AZ60" s="71"/>
      <c r="BA60" s="72"/>
      <c r="BB60" s="39"/>
      <c r="BC60" s="44"/>
      <c r="BD60" s="81"/>
      <c r="BE60" s="74"/>
      <c r="BF60" s="44">
        <f t="shared" si="11"/>
        <v>0</v>
      </c>
      <c r="BG60" s="49" t="s">
        <v>241</v>
      </c>
    </row>
    <row r="61" spans="1:59" ht="12">
      <c r="A61" s="79">
        <v>58</v>
      </c>
      <c r="B61" s="49" t="s">
        <v>242</v>
      </c>
      <c r="C61" s="52"/>
      <c r="D61" s="53"/>
      <c r="E61" s="53"/>
      <c r="F61" s="53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66"/>
      <c r="AJ61" s="54"/>
      <c r="AK61" s="54"/>
      <c r="AL61" s="54"/>
      <c r="AM61" s="54"/>
      <c r="AN61" s="54"/>
      <c r="AO61" s="54"/>
      <c r="AP61" s="67"/>
      <c r="AQ61" s="54"/>
      <c r="AR61" s="54"/>
      <c r="AS61" s="54"/>
      <c r="AT61" s="54"/>
      <c r="AU61" s="39"/>
      <c r="AV61" s="68"/>
      <c r="AW61" s="68"/>
      <c r="AX61" s="69"/>
      <c r="AY61" s="70"/>
      <c r="AZ61" s="71"/>
      <c r="BA61" s="72"/>
      <c r="BB61" s="39"/>
      <c r="BC61" s="44"/>
      <c r="BD61" s="81"/>
      <c r="BE61" s="74"/>
      <c r="BF61" s="44">
        <f t="shared" si="11"/>
        <v>0</v>
      </c>
      <c r="BG61" s="49" t="s">
        <v>242</v>
      </c>
    </row>
    <row r="62" spans="1:59" ht="12">
      <c r="A62" s="79">
        <v>59</v>
      </c>
      <c r="B62" s="76" t="s">
        <v>243</v>
      </c>
      <c r="D62" s="53"/>
      <c r="E62" s="53"/>
      <c r="F62" s="53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66"/>
      <c r="AJ62" s="54"/>
      <c r="AK62" s="54"/>
      <c r="AL62" s="54"/>
      <c r="AM62" s="54"/>
      <c r="AN62" s="54"/>
      <c r="AO62" s="54"/>
      <c r="AP62" s="67"/>
      <c r="AQ62" s="54"/>
      <c r="AR62" s="54"/>
      <c r="AS62" s="54"/>
      <c r="AT62" s="54"/>
      <c r="AU62" s="39"/>
      <c r="AV62" s="68"/>
      <c r="AW62" s="68"/>
      <c r="AX62" s="69"/>
      <c r="AY62" s="70"/>
      <c r="AZ62" s="71"/>
      <c r="BA62" s="72"/>
      <c r="BB62" s="39"/>
      <c r="BC62" s="44"/>
      <c r="BD62" s="73"/>
      <c r="BE62" s="74">
        <v>26.89</v>
      </c>
      <c r="BF62" s="44">
        <f t="shared" si="11"/>
        <v>26.89</v>
      </c>
      <c r="BG62" s="76" t="s">
        <v>243</v>
      </c>
    </row>
    <row r="63" spans="1:59" ht="12">
      <c r="A63" s="79">
        <v>60</v>
      </c>
      <c r="B63" s="76" t="s">
        <v>244</v>
      </c>
      <c r="D63" s="53"/>
      <c r="E63" s="53"/>
      <c r="F63" s="53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66"/>
      <c r="AJ63" s="54"/>
      <c r="AK63" s="54"/>
      <c r="AL63" s="54"/>
      <c r="AM63" s="54"/>
      <c r="AN63" s="54"/>
      <c r="AO63" s="54"/>
      <c r="AP63" s="67"/>
      <c r="AQ63" s="54"/>
      <c r="AR63" s="54"/>
      <c r="AS63" s="54"/>
      <c r="AT63" s="54"/>
      <c r="AU63" s="39"/>
      <c r="AV63" s="68"/>
      <c r="AW63" s="68"/>
      <c r="AX63" s="69"/>
      <c r="AY63" s="70"/>
      <c r="AZ63" s="71"/>
      <c r="BA63" s="72"/>
      <c r="BB63" s="39"/>
      <c r="BC63" s="44"/>
      <c r="BD63" s="73"/>
      <c r="BE63" s="74"/>
      <c r="BF63" s="44">
        <f t="shared" si="11"/>
        <v>0</v>
      </c>
      <c r="BG63" s="76" t="s">
        <v>244</v>
      </c>
    </row>
    <row r="64" spans="1:59" ht="12">
      <c r="A64" s="79">
        <v>61</v>
      </c>
      <c r="B64" s="76" t="s">
        <v>245</v>
      </c>
      <c r="C64" s="2" t="s">
        <v>60</v>
      </c>
      <c r="D64" s="53"/>
      <c r="E64" s="53"/>
      <c r="F64" s="53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66"/>
      <c r="AJ64" s="54"/>
      <c r="AK64" s="54"/>
      <c r="AL64" s="54"/>
      <c r="AM64" s="54"/>
      <c r="AN64" s="54"/>
      <c r="AO64" s="54"/>
      <c r="AP64" s="67"/>
      <c r="AQ64" s="54"/>
      <c r="AR64" s="54"/>
      <c r="AS64" s="54"/>
      <c r="AT64" s="54"/>
      <c r="AU64" s="39">
        <f>SUM(D64:AT64)</f>
        <v>0</v>
      </c>
      <c r="AV64" s="68"/>
      <c r="AW64" s="68"/>
      <c r="AX64" s="69"/>
      <c r="AY64" s="70"/>
      <c r="AZ64" s="71"/>
      <c r="BA64" s="72"/>
      <c r="BB64" s="39">
        <f>SUM(AU64:AZ64)</f>
        <v>0</v>
      </c>
      <c r="BC64" s="44">
        <f>(AU64*17.5+AW64*17.5+AX64*35+AY64*35+AZ64*50)+(BA64)</f>
        <v>0</v>
      </c>
      <c r="BD64" s="73"/>
      <c r="BE64" s="74"/>
      <c r="BF64" s="44">
        <f t="shared" si="11"/>
        <v>0</v>
      </c>
      <c r="BG64" s="76" t="s">
        <v>245</v>
      </c>
    </row>
    <row r="65" spans="1:59" ht="12">
      <c r="A65" s="79">
        <v>62</v>
      </c>
      <c r="B65" s="76" t="s">
        <v>246</v>
      </c>
      <c r="D65" s="53"/>
      <c r="E65" s="53"/>
      <c r="F65" s="53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66"/>
      <c r="AJ65" s="54"/>
      <c r="AK65" s="54"/>
      <c r="AL65" s="54"/>
      <c r="AM65" s="54"/>
      <c r="AN65" s="54"/>
      <c r="AO65" s="54"/>
      <c r="AP65" s="67"/>
      <c r="AQ65" s="54"/>
      <c r="AR65" s="54"/>
      <c r="AS65" s="54"/>
      <c r="AT65" s="54"/>
      <c r="AU65" s="39"/>
      <c r="AV65" s="68"/>
      <c r="AW65" s="68"/>
      <c r="AX65" s="69"/>
      <c r="AY65" s="70"/>
      <c r="AZ65" s="71"/>
      <c r="BA65" s="72"/>
      <c r="BB65" s="39"/>
      <c r="BC65" s="44"/>
      <c r="BD65" s="73"/>
      <c r="BE65" s="74"/>
      <c r="BF65" s="44">
        <f t="shared" si="11"/>
        <v>0</v>
      </c>
      <c r="BG65" s="76" t="s">
        <v>246</v>
      </c>
    </row>
    <row r="66" spans="1:59" ht="12">
      <c r="A66" s="79">
        <v>63</v>
      </c>
      <c r="B66" s="49" t="s">
        <v>133</v>
      </c>
      <c r="C66" s="52" t="s">
        <v>60</v>
      </c>
      <c r="D66" s="53"/>
      <c r="E66" s="53">
        <v>12</v>
      </c>
      <c r="F66" s="53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66"/>
      <c r="AJ66" s="54"/>
      <c r="AK66" s="54"/>
      <c r="AL66" s="54"/>
      <c r="AM66" s="54"/>
      <c r="AN66" s="54"/>
      <c r="AO66" s="54"/>
      <c r="AP66" s="67"/>
      <c r="AQ66" s="54"/>
      <c r="AR66" s="54"/>
      <c r="AS66" s="54"/>
      <c r="AT66" s="54"/>
      <c r="AU66" s="39">
        <f aca="true" t="shared" si="15" ref="AU66:AU67">SUM(D66:AT66)</f>
        <v>12</v>
      </c>
      <c r="AV66" s="68"/>
      <c r="AW66" s="68"/>
      <c r="AX66" s="69"/>
      <c r="AY66" s="70"/>
      <c r="AZ66" s="71"/>
      <c r="BA66" s="82"/>
      <c r="BB66" s="39">
        <f aca="true" t="shared" si="16" ref="BB66:BB67">SUM(AU66:AZ66)</f>
        <v>12</v>
      </c>
      <c r="BC66" s="44">
        <f aca="true" t="shared" si="17" ref="BC66:BC67">(AU66*17.5+AW66*17.5+AX66*35+AY66*35+AZ66*50)+(BA66)</f>
        <v>210</v>
      </c>
      <c r="BD66" s="73"/>
      <c r="BE66" s="74"/>
      <c r="BF66" s="44">
        <f t="shared" si="11"/>
        <v>210</v>
      </c>
      <c r="BG66" s="49" t="s">
        <v>133</v>
      </c>
    </row>
    <row r="67" spans="1:59" ht="12">
      <c r="A67" s="79">
        <v>64</v>
      </c>
      <c r="B67" s="76" t="s">
        <v>134</v>
      </c>
      <c r="C67" s="52" t="s">
        <v>76</v>
      </c>
      <c r="D67" s="53"/>
      <c r="E67" s="53"/>
      <c r="F67" s="53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66"/>
      <c r="AJ67" s="54"/>
      <c r="AK67" s="54"/>
      <c r="AL67" s="54"/>
      <c r="AM67" s="54"/>
      <c r="AN67" s="54"/>
      <c r="AO67" s="54"/>
      <c r="AP67" s="67"/>
      <c r="AQ67" s="54"/>
      <c r="AR67" s="54"/>
      <c r="AS67" s="54"/>
      <c r="AT67" s="54"/>
      <c r="AU67" s="39">
        <f t="shared" si="15"/>
        <v>0</v>
      </c>
      <c r="AV67" s="68"/>
      <c r="AW67" s="68"/>
      <c r="AX67" s="69"/>
      <c r="AY67" s="70"/>
      <c r="AZ67" s="71"/>
      <c r="BA67" s="78"/>
      <c r="BB67" s="39">
        <f t="shared" si="16"/>
        <v>0</v>
      </c>
      <c r="BC67" s="44">
        <f t="shared" si="17"/>
        <v>0</v>
      </c>
      <c r="BD67" s="73"/>
      <c r="BE67" s="74"/>
      <c r="BF67" s="44">
        <f t="shared" si="11"/>
        <v>0</v>
      </c>
      <c r="BG67" s="76" t="s">
        <v>134</v>
      </c>
    </row>
    <row r="68" spans="1:59" ht="12">
      <c r="A68" s="79">
        <v>65</v>
      </c>
      <c r="B68" s="158" t="s">
        <v>247</v>
      </c>
      <c r="C68" s="83"/>
      <c r="D68" s="53"/>
      <c r="E68" s="53"/>
      <c r="F68" s="53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66"/>
      <c r="AJ68" s="54"/>
      <c r="AK68" s="54"/>
      <c r="AL68" s="54"/>
      <c r="AM68" s="54"/>
      <c r="AN68" s="54"/>
      <c r="AO68" s="54"/>
      <c r="AP68" s="67"/>
      <c r="AQ68" s="54"/>
      <c r="AR68" s="54"/>
      <c r="AS68" s="54"/>
      <c r="AT68" s="54"/>
      <c r="AU68" s="39"/>
      <c r="AV68" s="68"/>
      <c r="AW68" s="68"/>
      <c r="AX68" s="69"/>
      <c r="AY68" s="70"/>
      <c r="AZ68" s="71"/>
      <c r="BA68" s="72"/>
      <c r="BB68" s="39"/>
      <c r="BC68" s="44"/>
      <c r="BD68" s="73"/>
      <c r="BE68" s="74"/>
      <c r="BF68" s="44">
        <f t="shared" si="11"/>
        <v>0</v>
      </c>
      <c r="BG68" s="158" t="s">
        <v>247</v>
      </c>
    </row>
    <row r="69" spans="1:59" ht="12">
      <c r="A69" s="79">
        <v>66</v>
      </c>
      <c r="B69" s="49" t="s">
        <v>138</v>
      </c>
      <c r="C69" s="75" t="s">
        <v>58</v>
      </c>
      <c r="D69" s="85"/>
      <c r="E69" s="85"/>
      <c r="F69" s="85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7"/>
      <c r="AJ69" s="86"/>
      <c r="AK69" s="86"/>
      <c r="AL69" s="86"/>
      <c r="AM69" s="86"/>
      <c r="AN69" s="86"/>
      <c r="AO69" s="86"/>
      <c r="AP69" s="88"/>
      <c r="AQ69" s="86"/>
      <c r="AR69" s="86"/>
      <c r="AS69" s="86"/>
      <c r="AT69" s="86"/>
      <c r="AU69" s="39">
        <f>SUM(D69:AT69)</f>
        <v>0</v>
      </c>
      <c r="AV69" s="89"/>
      <c r="AW69" s="89"/>
      <c r="AX69" s="90"/>
      <c r="AY69" s="91"/>
      <c r="AZ69" s="92"/>
      <c r="BA69" s="93"/>
      <c r="BB69" s="39">
        <f>SUM(AU69:AZ69)</f>
        <v>0</v>
      </c>
      <c r="BC69" s="44">
        <f>(AU69*17.5+AW69*17.5+AX69*35+AY69*35+AZ69*50)+(BA69)</f>
        <v>0</v>
      </c>
      <c r="BD69" s="94"/>
      <c r="BE69" s="95">
        <v>26.89</v>
      </c>
      <c r="BF69" s="44">
        <f t="shared" si="11"/>
        <v>26.89</v>
      </c>
      <c r="BG69" s="49" t="s">
        <v>138</v>
      </c>
    </row>
    <row r="70" spans="1:59" ht="12" customHeight="1">
      <c r="A70" s="79">
        <v>67</v>
      </c>
      <c r="B70" s="49" t="s">
        <v>248</v>
      </c>
      <c r="C70" s="75"/>
      <c r="D70" s="96"/>
      <c r="E70" s="96"/>
      <c r="F70" s="96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8"/>
      <c r="AJ70" s="97"/>
      <c r="AK70" s="97"/>
      <c r="AL70" s="97"/>
      <c r="AM70" s="97"/>
      <c r="AN70" s="97"/>
      <c r="AO70" s="97"/>
      <c r="AP70" s="99"/>
      <c r="AQ70" s="97"/>
      <c r="AR70" s="97"/>
      <c r="AS70" s="97"/>
      <c r="AT70" s="97"/>
      <c r="AU70" s="39"/>
      <c r="AV70" s="100"/>
      <c r="AW70" s="100"/>
      <c r="AX70" s="101"/>
      <c r="AY70" s="102"/>
      <c r="AZ70" s="103"/>
      <c r="BA70" s="104"/>
      <c r="BB70" s="39"/>
      <c r="BC70" s="44"/>
      <c r="BD70" s="105"/>
      <c r="BE70" s="106"/>
      <c r="BF70" s="44">
        <f t="shared" si="11"/>
        <v>0</v>
      </c>
      <c r="BG70" s="49" t="s">
        <v>248</v>
      </c>
    </row>
    <row r="71" spans="1:59" ht="12" customHeight="1">
      <c r="A71" s="79">
        <v>68</v>
      </c>
      <c r="B71" s="49" t="s">
        <v>249</v>
      </c>
      <c r="C71" s="75"/>
      <c r="D71" s="85"/>
      <c r="E71" s="85"/>
      <c r="F71" s="85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7"/>
      <c r="AJ71" s="86"/>
      <c r="AK71" s="86"/>
      <c r="AL71" s="86"/>
      <c r="AM71" s="86"/>
      <c r="AN71" s="86"/>
      <c r="AO71" s="86"/>
      <c r="AP71" s="88"/>
      <c r="AQ71" s="86"/>
      <c r="AR71" s="86"/>
      <c r="AS71" s="86"/>
      <c r="AT71" s="86"/>
      <c r="AU71" s="39"/>
      <c r="AV71" s="89"/>
      <c r="AW71" s="89"/>
      <c r="AX71" s="90"/>
      <c r="AY71" s="91"/>
      <c r="AZ71" s="92"/>
      <c r="BA71" s="93"/>
      <c r="BB71" s="39"/>
      <c r="BC71" s="44"/>
      <c r="BD71" s="94"/>
      <c r="BE71" s="95"/>
      <c r="BF71" s="44">
        <f t="shared" si="11"/>
        <v>0</v>
      </c>
      <c r="BG71" s="49" t="s">
        <v>249</v>
      </c>
    </row>
    <row r="72" spans="1:59" ht="12">
      <c r="A72" s="79">
        <v>69</v>
      </c>
      <c r="B72" s="49" t="s">
        <v>250</v>
      </c>
      <c r="C72" s="52" t="s">
        <v>60</v>
      </c>
      <c r="D72" s="53"/>
      <c r="E72" s="53"/>
      <c r="F72" s="53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66"/>
      <c r="AJ72" s="54"/>
      <c r="AK72" s="54"/>
      <c r="AL72" s="54"/>
      <c r="AM72" s="54"/>
      <c r="AN72" s="54"/>
      <c r="AO72" s="54"/>
      <c r="AP72" s="67"/>
      <c r="AQ72" s="54"/>
      <c r="AR72" s="54"/>
      <c r="AS72" s="54"/>
      <c r="AT72" s="54"/>
      <c r="AU72" s="39">
        <f aca="true" t="shared" si="18" ref="AU72:AU73">SUM(D72:AT72)</f>
        <v>0</v>
      </c>
      <c r="AV72" s="68"/>
      <c r="AW72" s="68"/>
      <c r="AX72" s="69"/>
      <c r="AY72" s="70"/>
      <c r="AZ72" s="71"/>
      <c r="BA72" s="78"/>
      <c r="BB72" s="39">
        <f aca="true" t="shared" si="19" ref="BB72:BB73">SUM(AU72:AZ72)</f>
        <v>0</v>
      </c>
      <c r="BC72" s="44">
        <f aca="true" t="shared" si="20" ref="BC72:BC73">(AU72*17.5+AW72*17.5+AX72*35+AY72*35+AZ72*50)+(BA72)</f>
        <v>0</v>
      </c>
      <c r="BD72" s="73"/>
      <c r="BE72" s="74">
        <v>49.55</v>
      </c>
      <c r="BF72" s="44">
        <f t="shared" si="11"/>
        <v>49.55</v>
      </c>
      <c r="BG72" s="49" t="s">
        <v>250</v>
      </c>
    </row>
    <row r="73" spans="1:59" ht="12">
      <c r="A73" s="79">
        <v>70</v>
      </c>
      <c r="B73" s="49" t="s">
        <v>251</v>
      </c>
      <c r="C73" s="75" t="s">
        <v>58</v>
      </c>
      <c r="D73" s="53"/>
      <c r="E73" s="53"/>
      <c r="F73" s="53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66"/>
      <c r="AJ73" s="54"/>
      <c r="AK73" s="54"/>
      <c r="AL73" s="54"/>
      <c r="AM73" s="54"/>
      <c r="AN73" s="54"/>
      <c r="AO73" s="54"/>
      <c r="AP73" s="67"/>
      <c r="AQ73" s="54"/>
      <c r="AR73" s="54"/>
      <c r="AS73" s="54"/>
      <c r="AT73" s="54"/>
      <c r="AU73" s="39">
        <f t="shared" si="18"/>
        <v>0</v>
      </c>
      <c r="AV73" s="68"/>
      <c r="AW73" s="68"/>
      <c r="AX73" s="69"/>
      <c r="AY73" s="70"/>
      <c r="AZ73" s="71"/>
      <c r="BA73" s="78"/>
      <c r="BB73" s="39">
        <f t="shared" si="19"/>
        <v>0</v>
      </c>
      <c r="BC73" s="44">
        <f t="shared" si="20"/>
        <v>0</v>
      </c>
      <c r="BD73" s="73"/>
      <c r="BE73" s="74"/>
      <c r="BF73" s="44">
        <f t="shared" si="11"/>
        <v>0</v>
      </c>
      <c r="BG73" s="49" t="s">
        <v>251</v>
      </c>
    </row>
    <row r="74" spans="1:59" ht="12">
      <c r="A74" s="79">
        <v>71</v>
      </c>
      <c r="B74" s="49" t="s">
        <v>252</v>
      </c>
      <c r="C74" s="75"/>
      <c r="D74" s="53"/>
      <c r="E74" s="53"/>
      <c r="F74" s="53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66"/>
      <c r="AJ74" s="54"/>
      <c r="AK74" s="54"/>
      <c r="AL74" s="54"/>
      <c r="AM74" s="54"/>
      <c r="AN74" s="54"/>
      <c r="AO74" s="54"/>
      <c r="AP74" s="67"/>
      <c r="AQ74" s="54"/>
      <c r="AR74" s="54"/>
      <c r="AS74" s="54"/>
      <c r="AT74" s="54"/>
      <c r="AU74" s="39"/>
      <c r="AV74" s="68"/>
      <c r="AW74" s="68"/>
      <c r="AX74" s="69"/>
      <c r="AY74" s="70"/>
      <c r="AZ74" s="71"/>
      <c r="BA74" s="78"/>
      <c r="BB74" s="39"/>
      <c r="BC74" s="44"/>
      <c r="BD74" s="73"/>
      <c r="BE74" s="74"/>
      <c r="BF74" s="44">
        <f t="shared" si="11"/>
        <v>0</v>
      </c>
      <c r="BG74" s="49" t="s">
        <v>252</v>
      </c>
    </row>
    <row r="75" spans="1:59" ht="12">
      <c r="A75" s="79">
        <v>72</v>
      </c>
      <c r="B75" s="49" t="s">
        <v>143</v>
      </c>
      <c r="C75" s="52" t="s">
        <v>60</v>
      </c>
      <c r="D75" s="53"/>
      <c r="E75" s="53"/>
      <c r="F75" s="53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66"/>
      <c r="AJ75" s="54"/>
      <c r="AK75" s="54"/>
      <c r="AL75" s="54"/>
      <c r="AM75" s="54"/>
      <c r="AN75" s="54"/>
      <c r="AO75" s="54"/>
      <c r="AP75" s="67"/>
      <c r="AQ75" s="54"/>
      <c r="AR75" s="54"/>
      <c r="AS75" s="54"/>
      <c r="AT75" s="54"/>
      <c r="AU75" s="39">
        <f>SUM(D75:AT75)</f>
        <v>0</v>
      </c>
      <c r="AV75" s="68"/>
      <c r="AW75" s="68"/>
      <c r="AX75" s="69"/>
      <c r="AY75" s="70"/>
      <c r="AZ75" s="71"/>
      <c r="BA75" s="78"/>
      <c r="BB75" s="39">
        <f>SUM(AU75:AZ75)</f>
        <v>0</v>
      </c>
      <c r="BC75" s="44">
        <f>(AU75*17.5+AW75*17.5+AX75*35+AY75*35+AZ75*50)+(BA75)</f>
        <v>0</v>
      </c>
      <c r="BD75" s="73"/>
      <c r="BE75" s="74"/>
      <c r="BF75" s="44">
        <f t="shared" si="11"/>
        <v>0</v>
      </c>
      <c r="BG75" s="49" t="s">
        <v>143</v>
      </c>
    </row>
    <row r="76" spans="1:59" ht="12">
      <c r="A76" s="79">
        <v>73</v>
      </c>
      <c r="B76" s="49" t="s">
        <v>253</v>
      </c>
      <c r="C76" s="75"/>
      <c r="D76" s="53"/>
      <c r="E76" s="53"/>
      <c r="F76" s="53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66"/>
      <c r="AJ76" s="54"/>
      <c r="AK76" s="54"/>
      <c r="AL76" s="54"/>
      <c r="AM76" s="54"/>
      <c r="AN76" s="54"/>
      <c r="AO76" s="54"/>
      <c r="AP76" s="67"/>
      <c r="AQ76" s="54"/>
      <c r="AR76" s="54"/>
      <c r="AS76" s="54"/>
      <c r="AT76" s="54"/>
      <c r="AU76" s="39"/>
      <c r="AV76" s="68"/>
      <c r="AW76" s="68"/>
      <c r="AX76" s="69"/>
      <c r="AY76" s="70"/>
      <c r="AZ76" s="71"/>
      <c r="BA76" s="78"/>
      <c r="BB76" s="39"/>
      <c r="BC76" s="44"/>
      <c r="BD76" s="73"/>
      <c r="BE76" s="74"/>
      <c r="BF76" s="44">
        <f t="shared" si="11"/>
        <v>0</v>
      </c>
      <c r="BG76" s="49" t="s">
        <v>253</v>
      </c>
    </row>
    <row r="77" spans="1:59" ht="186" customHeight="1">
      <c r="A77" s="9" t="s">
        <v>5</v>
      </c>
      <c r="B77" s="16" t="s">
        <v>6</v>
      </c>
      <c r="C77" s="107"/>
      <c r="D77" s="18" t="s">
        <v>8</v>
      </c>
      <c r="E77" s="18" t="s">
        <v>9</v>
      </c>
      <c r="F77" s="18" t="s">
        <v>10</v>
      </c>
      <c r="G77" s="19" t="s">
        <v>11</v>
      </c>
      <c r="H77" s="19" t="s">
        <v>12</v>
      </c>
      <c r="I77" s="19" t="s">
        <v>13</v>
      </c>
      <c r="J77" s="19" t="s">
        <v>14</v>
      </c>
      <c r="K77" s="19" t="s">
        <v>15</v>
      </c>
      <c r="L77" s="19" t="s">
        <v>16</v>
      </c>
      <c r="M77" s="19" t="s">
        <v>17</v>
      </c>
      <c r="N77" s="19" t="s">
        <v>197</v>
      </c>
      <c r="O77" s="19" t="s">
        <v>18</v>
      </c>
      <c r="P77" s="19" t="s">
        <v>19</v>
      </c>
      <c r="Q77" s="19" t="s">
        <v>20</v>
      </c>
      <c r="R77" s="20" t="s">
        <v>21</v>
      </c>
      <c r="S77" s="19" t="s">
        <v>22</v>
      </c>
      <c r="T77" s="19" t="s">
        <v>23</v>
      </c>
      <c r="U77" s="19" t="s">
        <v>24</v>
      </c>
      <c r="V77" s="19" t="s">
        <v>25</v>
      </c>
      <c r="W77" s="19" t="s">
        <v>26</v>
      </c>
      <c r="X77" s="19" t="s">
        <v>27</v>
      </c>
      <c r="Y77" s="19" t="s">
        <v>28</v>
      </c>
      <c r="Z77" s="19" t="s">
        <v>29</v>
      </c>
      <c r="AA77" s="19" t="s">
        <v>30</v>
      </c>
      <c r="AB77" s="19" t="s">
        <v>31</v>
      </c>
      <c r="AC77" s="19" t="s">
        <v>32</v>
      </c>
      <c r="AD77" s="19" t="s">
        <v>33</v>
      </c>
      <c r="AE77" s="19" t="s">
        <v>34</v>
      </c>
      <c r="AF77" s="19" t="s">
        <v>35</v>
      </c>
      <c r="AG77" s="19" t="s">
        <v>36</v>
      </c>
      <c r="AH77" s="19" t="s">
        <v>104</v>
      </c>
      <c r="AI77" s="18" t="s">
        <v>38</v>
      </c>
      <c r="AJ77" s="19" t="s">
        <v>39</v>
      </c>
      <c r="AK77" s="19" t="s">
        <v>198</v>
      </c>
      <c r="AL77" s="19" t="s">
        <v>40</v>
      </c>
      <c r="AM77" s="19" t="s">
        <v>41</v>
      </c>
      <c r="AN77" s="19" t="s">
        <v>42</v>
      </c>
      <c r="AO77" s="21" t="s">
        <v>228</v>
      </c>
      <c r="AP77" s="22" t="s">
        <v>44</v>
      </c>
      <c r="AQ77" s="19" t="s">
        <v>199</v>
      </c>
      <c r="AR77" s="19" t="s">
        <v>200</v>
      </c>
      <c r="AS77" s="19" t="s">
        <v>45</v>
      </c>
      <c r="AT77" s="21" t="s">
        <v>105</v>
      </c>
      <c r="AU77" s="22"/>
      <c r="AV77" s="23" t="s">
        <v>229</v>
      </c>
      <c r="AW77" s="24" t="s">
        <v>47</v>
      </c>
      <c r="AX77" s="24" t="s">
        <v>48</v>
      </c>
      <c r="AY77" s="25" t="s">
        <v>49</v>
      </c>
      <c r="AZ77" s="24" t="s">
        <v>50</v>
      </c>
      <c r="BA77" s="26" t="s">
        <v>51</v>
      </c>
      <c r="BB77" s="39"/>
      <c r="BC77" s="44"/>
      <c r="BD77" s="29" t="s">
        <v>54</v>
      </c>
      <c r="BE77" s="30" t="s">
        <v>55</v>
      </c>
      <c r="BF77" s="44"/>
      <c r="BG77" s="14" t="s">
        <v>6</v>
      </c>
    </row>
    <row r="78" spans="1:59" ht="12">
      <c r="A78" s="108">
        <v>74</v>
      </c>
      <c r="B78" s="49" t="s">
        <v>254</v>
      </c>
      <c r="C78" s="75" t="s">
        <v>81</v>
      </c>
      <c r="D78" s="53"/>
      <c r="E78" s="53"/>
      <c r="F78" s="53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66"/>
      <c r="AJ78" s="54"/>
      <c r="AK78" s="54"/>
      <c r="AL78" s="54"/>
      <c r="AM78" s="54"/>
      <c r="AN78" s="54"/>
      <c r="AO78" s="54"/>
      <c r="AP78" s="67"/>
      <c r="AQ78" s="54"/>
      <c r="AR78" s="54"/>
      <c r="AS78" s="54"/>
      <c r="AT78" s="54"/>
      <c r="AU78" s="39">
        <f>SUM(D78:AT78)</f>
        <v>0</v>
      </c>
      <c r="AV78" s="68"/>
      <c r="AW78" s="68"/>
      <c r="AX78" s="69"/>
      <c r="AY78" s="70"/>
      <c r="AZ78" s="71"/>
      <c r="BA78" s="78"/>
      <c r="BB78" s="39">
        <f>SUM(AU78:AZ78)</f>
        <v>0</v>
      </c>
      <c r="BC78" s="44">
        <f>(AU78*17.5+AW78*17.5+AX78*35+AY78*35+AZ78*50)+(BA78)</f>
        <v>0</v>
      </c>
      <c r="BD78" s="73"/>
      <c r="BE78" s="74">
        <v>26.89</v>
      </c>
      <c r="BF78" s="44">
        <f aca="true" t="shared" si="21" ref="BF78:BF110">+BC78+BD78+BE78</f>
        <v>26.89</v>
      </c>
      <c r="BG78" s="49" t="s">
        <v>254</v>
      </c>
    </row>
    <row r="79" spans="1:59" ht="12">
      <c r="A79" s="108">
        <v>75</v>
      </c>
      <c r="B79" s="49" t="s">
        <v>255</v>
      </c>
      <c r="C79" s="52"/>
      <c r="D79" s="53"/>
      <c r="E79" s="53"/>
      <c r="F79" s="53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66"/>
      <c r="AJ79" s="54"/>
      <c r="AK79" s="54"/>
      <c r="AL79" s="54"/>
      <c r="AM79" s="54"/>
      <c r="AN79" s="54"/>
      <c r="AO79" s="54"/>
      <c r="AP79" s="67"/>
      <c r="AQ79" s="54"/>
      <c r="AR79" s="54"/>
      <c r="AS79" s="54"/>
      <c r="AT79" s="54"/>
      <c r="AU79" s="39"/>
      <c r="AV79" s="68"/>
      <c r="AW79" s="68"/>
      <c r="AX79" s="69"/>
      <c r="AY79" s="70"/>
      <c r="AZ79" s="71"/>
      <c r="BA79" s="78"/>
      <c r="BB79" s="39"/>
      <c r="BC79" s="44"/>
      <c r="BD79" s="73"/>
      <c r="BE79" s="74"/>
      <c r="BF79" s="44">
        <f t="shared" si="21"/>
        <v>0</v>
      </c>
      <c r="BG79" s="49" t="s">
        <v>255</v>
      </c>
    </row>
    <row r="80" spans="1:59" ht="12">
      <c r="A80" s="108">
        <v>76</v>
      </c>
      <c r="B80" s="49" t="s">
        <v>256</v>
      </c>
      <c r="C80" s="52" t="s">
        <v>76</v>
      </c>
      <c r="D80" s="53"/>
      <c r="E80" s="53">
        <v>12</v>
      </c>
      <c r="F80" s="53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66"/>
      <c r="AJ80" s="54"/>
      <c r="AK80" s="54"/>
      <c r="AL80" s="54"/>
      <c r="AM80" s="54"/>
      <c r="AN80" s="54"/>
      <c r="AO80" s="54"/>
      <c r="AP80" s="67"/>
      <c r="AQ80" s="54"/>
      <c r="AR80" s="54"/>
      <c r="AS80" s="54"/>
      <c r="AT80" s="54"/>
      <c r="AU80" s="39">
        <f aca="true" t="shared" si="22" ref="AU80:AU81">SUM(D80:AT80)</f>
        <v>12</v>
      </c>
      <c r="AV80" s="68"/>
      <c r="AW80" s="68"/>
      <c r="AX80" s="69"/>
      <c r="AY80" s="70"/>
      <c r="AZ80" s="71"/>
      <c r="BA80" s="78"/>
      <c r="BB80" s="39">
        <f aca="true" t="shared" si="23" ref="BB80:BB81">SUM(AU80:AZ80)</f>
        <v>12</v>
      </c>
      <c r="BC80" s="44">
        <f aca="true" t="shared" si="24" ref="BC80:BC81">(AU80*17.5+AW80*17.5+AX80*35+AY80*35+AZ80*50)+(BA80)</f>
        <v>210</v>
      </c>
      <c r="BD80" s="109"/>
      <c r="BE80" s="74">
        <v>53.78</v>
      </c>
      <c r="BF80" s="44">
        <f t="shared" si="21"/>
        <v>263.78</v>
      </c>
      <c r="BG80" s="49" t="s">
        <v>256</v>
      </c>
    </row>
    <row r="81" spans="1:59" ht="12">
      <c r="A81" s="108">
        <v>77</v>
      </c>
      <c r="B81" s="2" t="s">
        <v>257</v>
      </c>
      <c r="C81" s="2" t="s">
        <v>76</v>
      </c>
      <c r="D81" s="53"/>
      <c r="E81" s="53"/>
      <c r="F81" s="53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66"/>
      <c r="AJ81" s="54"/>
      <c r="AK81" s="54"/>
      <c r="AL81" s="54"/>
      <c r="AM81" s="54"/>
      <c r="AN81" s="54"/>
      <c r="AO81" s="54"/>
      <c r="AP81" s="67"/>
      <c r="AQ81" s="54"/>
      <c r="AR81" s="54"/>
      <c r="AS81" s="54"/>
      <c r="AT81" s="54"/>
      <c r="AU81" s="39">
        <f t="shared" si="22"/>
        <v>0</v>
      </c>
      <c r="AV81" s="68"/>
      <c r="AW81" s="68"/>
      <c r="AX81" s="69"/>
      <c r="AY81" s="70"/>
      <c r="AZ81" s="71"/>
      <c r="BA81" s="110"/>
      <c r="BB81" s="39">
        <f t="shared" si="23"/>
        <v>0</v>
      </c>
      <c r="BC81" s="44">
        <f t="shared" si="24"/>
        <v>0</v>
      </c>
      <c r="BD81" s="73"/>
      <c r="BE81" s="74"/>
      <c r="BF81" s="44">
        <f t="shared" si="21"/>
        <v>0</v>
      </c>
      <c r="BG81" s="2" t="s">
        <v>257</v>
      </c>
    </row>
    <row r="82" spans="1:59" ht="12">
      <c r="A82" s="108">
        <v>78</v>
      </c>
      <c r="B82" s="2" t="s">
        <v>258</v>
      </c>
      <c r="D82" s="53"/>
      <c r="E82" s="53"/>
      <c r="F82" s="53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66"/>
      <c r="AJ82" s="54"/>
      <c r="AK82" s="54"/>
      <c r="AL82" s="54"/>
      <c r="AM82" s="54"/>
      <c r="AN82" s="54"/>
      <c r="AO82" s="54"/>
      <c r="AP82" s="67"/>
      <c r="AQ82" s="54"/>
      <c r="AR82" s="54"/>
      <c r="AS82" s="54"/>
      <c r="AT82" s="54"/>
      <c r="AU82" s="39"/>
      <c r="AV82" s="68"/>
      <c r="AW82" s="68"/>
      <c r="AX82" s="69"/>
      <c r="AY82" s="70"/>
      <c r="AZ82" s="71"/>
      <c r="BA82" s="110"/>
      <c r="BB82" s="39"/>
      <c r="BC82" s="44"/>
      <c r="BD82" s="73"/>
      <c r="BE82" s="74"/>
      <c r="BF82" s="44">
        <f t="shared" si="21"/>
        <v>0</v>
      </c>
      <c r="BG82" s="2" t="s">
        <v>258</v>
      </c>
    </row>
    <row r="83" spans="1:59" ht="12">
      <c r="A83" s="108">
        <v>79</v>
      </c>
      <c r="B83" s="2" t="s">
        <v>259</v>
      </c>
      <c r="D83" s="53"/>
      <c r="E83" s="53"/>
      <c r="F83" s="53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66"/>
      <c r="AJ83" s="54"/>
      <c r="AK83" s="54"/>
      <c r="AL83" s="54"/>
      <c r="AM83" s="54"/>
      <c r="AN83" s="54"/>
      <c r="AO83" s="54"/>
      <c r="AP83" s="67"/>
      <c r="AQ83" s="54"/>
      <c r="AR83" s="54"/>
      <c r="AS83" s="54"/>
      <c r="AT83" s="54"/>
      <c r="AU83" s="39"/>
      <c r="AV83" s="68"/>
      <c r="AW83" s="68"/>
      <c r="AX83" s="69"/>
      <c r="AY83" s="70"/>
      <c r="AZ83" s="71"/>
      <c r="BA83" s="110"/>
      <c r="BB83" s="39"/>
      <c r="BC83" s="44"/>
      <c r="BD83" s="73"/>
      <c r="BE83" s="74"/>
      <c r="BF83" s="44">
        <f t="shared" si="21"/>
        <v>0</v>
      </c>
      <c r="BG83" s="2" t="s">
        <v>259</v>
      </c>
    </row>
    <row r="84" spans="1:59" ht="12">
      <c r="A84" s="108">
        <v>80</v>
      </c>
      <c r="B84" s="49" t="s">
        <v>260</v>
      </c>
      <c r="C84" s="52" t="s">
        <v>76</v>
      </c>
      <c r="D84" s="53"/>
      <c r="E84" s="53"/>
      <c r="F84" s="53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66"/>
      <c r="AJ84" s="54"/>
      <c r="AK84" s="54"/>
      <c r="AL84" s="54"/>
      <c r="AM84" s="54"/>
      <c r="AN84" s="54"/>
      <c r="AO84" s="54"/>
      <c r="AP84" s="67"/>
      <c r="AQ84" s="54"/>
      <c r="AR84" s="54"/>
      <c r="AS84" s="54"/>
      <c r="AT84" s="54"/>
      <c r="AU84" s="39">
        <f>SUM(D84:AT84)</f>
        <v>0</v>
      </c>
      <c r="AV84" s="68"/>
      <c r="AW84" s="68"/>
      <c r="AX84" s="69"/>
      <c r="AY84" s="70"/>
      <c r="AZ84" s="71"/>
      <c r="BA84" s="110"/>
      <c r="BB84" s="39">
        <f>SUM(AU84:AZ84)</f>
        <v>0</v>
      </c>
      <c r="BC84" s="44">
        <f>(AU84*17.5+AW84*17.5+AX84*35+AY84*35+AZ84*50)+(BA84)</f>
        <v>0</v>
      </c>
      <c r="BD84" s="73"/>
      <c r="BE84" s="74"/>
      <c r="BF84" s="44">
        <f t="shared" si="21"/>
        <v>0</v>
      </c>
      <c r="BG84" s="49" t="s">
        <v>260</v>
      </c>
    </row>
    <row r="85" spans="1:59" ht="12">
      <c r="A85" s="108">
        <v>81</v>
      </c>
      <c r="B85" s="49" t="s">
        <v>155</v>
      </c>
      <c r="C85" s="75"/>
      <c r="D85" s="53"/>
      <c r="E85" s="53"/>
      <c r="F85" s="53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66"/>
      <c r="AJ85" s="54"/>
      <c r="AK85" s="54"/>
      <c r="AL85" s="54"/>
      <c r="AM85" s="54"/>
      <c r="AN85" s="54"/>
      <c r="AO85" s="54"/>
      <c r="AP85" s="67"/>
      <c r="AQ85" s="54"/>
      <c r="AR85" s="54"/>
      <c r="AS85" s="54"/>
      <c r="AT85" s="54"/>
      <c r="AU85" s="39"/>
      <c r="AV85" s="68"/>
      <c r="AW85" s="68"/>
      <c r="AX85" s="69"/>
      <c r="AY85" s="70"/>
      <c r="AZ85" s="71"/>
      <c r="BA85" s="110"/>
      <c r="BB85" s="39"/>
      <c r="BC85" s="44"/>
      <c r="BD85" s="73"/>
      <c r="BE85" s="74">
        <v>26.89</v>
      </c>
      <c r="BF85" s="44">
        <f t="shared" si="21"/>
        <v>26.89</v>
      </c>
      <c r="BG85" s="49" t="s">
        <v>155</v>
      </c>
    </row>
    <row r="86" spans="1:59" ht="12">
      <c r="A86" s="108">
        <v>82</v>
      </c>
      <c r="B86" s="49" t="s">
        <v>261</v>
      </c>
      <c r="C86" s="75"/>
      <c r="D86" s="53"/>
      <c r="E86" s="53"/>
      <c r="F86" s="53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66"/>
      <c r="AJ86" s="54"/>
      <c r="AK86" s="54"/>
      <c r="AL86" s="54"/>
      <c r="AM86" s="54"/>
      <c r="AN86" s="54"/>
      <c r="AO86" s="54"/>
      <c r="AP86" s="67"/>
      <c r="AQ86" s="54"/>
      <c r="AR86" s="54"/>
      <c r="AS86" s="54"/>
      <c r="AT86" s="54"/>
      <c r="AU86" s="39"/>
      <c r="AV86" s="68"/>
      <c r="AW86" s="68"/>
      <c r="AX86" s="69"/>
      <c r="AY86" s="70"/>
      <c r="AZ86" s="71"/>
      <c r="BA86" s="110"/>
      <c r="BB86" s="39"/>
      <c r="BC86" s="44"/>
      <c r="BD86" s="73"/>
      <c r="BE86" s="74"/>
      <c r="BF86" s="44">
        <f t="shared" si="21"/>
        <v>0</v>
      </c>
      <c r="BG86" s="49" t="s">
        <v>261</v>
      </c>
    </row>
    <row r="87" spans="1:59" ht="12">
      <c r="A87" s="108">
        <v>83</v>
      </c>
      <c r="B87" s="76" t="s">
        <v>156</v>
      </c>
      <c r="C87" s="52" t="s">
        <v>60</v>
      </c>
      <c r="D87" s="53"/>
      <c r="E87" s="53"/>
      <c r="F87" s="53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66"/>
      <c r="AJ87" s="54"/>
      <c r="AK87" s="54"/>
      <c r="AL87" s="54"/>
      <c r="AM87" s="54"/>
      <c r="AN87" s="54"/>
      <c r="AO87" s="54"/>
      <c r="AP87" s="67"/>
      <c r="AQ87" s="54"/>
      <c r="AR87" s="54"/>
      <c r="AS87" s="54"/>
      <c r="AT87" s="54"/>
      <c r="AU87" s="39">
        <f aca="true" t="shared" si="25" ref="AU87:AU88">SUM(D87:AT87)</f>
        <v>0</v>
      </c>
      <c r="AV87" s="68"/>
      <c r="AW87" s="68"/>
      <c r="AX87" s="69"/>
      <c r="AY87" s="70"/>
      <c r="AZ87" s="71"/>
      <c r="BA87" s="78"/>
      <c r="BB87" s="39">
        <f aca="true" t="shared" si="26" ref="BB87:BB88">SUM(AU87:AZ87)</f>
        <v>0</v>
      </c>
      <c r="BC87" s="44">
        <f aca="true" t="shared" si="27" ref="BC87:BC88">(AU87*17.5+AW87*17.5+AX87*35+AY87*35+AZ87*50)+(BA87)</f>
        <v>0</v>
      </c>
      <c r="BD87" s="73"/>
      <c r="BE87" s="74"/>
      <c r="BF87" s="44">
        <f t="shared" si="21"/>
        <v>0</v>
      </c>
      <c r="BG87" s="76" t="s">
        <v>156</v>
      </c>
    </row>
    <row r="88" spans="1:59" ht="12">
      <c r="A88" s="108">
        <v>84</v>
      </c>
      <c r="B88" s="76" t="s">
        <v>157</v>
      </c>
      <c r="C88" s="75" t="s">
        <v>58</v>
      </c>
      <c r="D88" s="53"/>
      <c r="E88" s="53">
        <v>12</v>
      </c>
      <c r="F88" s="53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66"/>
      <c r="AJ88" s="54"/>
      <c r="AK88" s="54"/>
      <c r="AL88" s="54"/>
      <c r="AM88" s="54"/>
      <c r="AN88" s="54"/>
      <c r="AO88" s="54"/>
      <c r="AP88" s="67"/>
      <c r="AQ88" s="54"/>
      <c r="AR88" s="54"/>
      <c r="AS88" s="54"/>
      <c r="AT88" s="54"/>
      <c r="AU88" s="39">
        <f t="shared" si="25"/>
        <v>12</v>
      </c>
      <c r="AV88" s="68"/>
      <c r="AW88" s="68"/>
      <c r="AX88" s="69"/>
      <c r="AY88" s="70"/>
      <c r="AZ88" s="71"/>
      <c r="BA88" s="78"/>
      <c r="BB88" s="39">
        <f t="shared" si="26"/>
        <v>12</v>
      </c>
      <c r="BC88" s="44">
        <f t="shared" si="27"/>
        <v>210</v>
      </c>
      <c r="BD88" s="73"/>
      <c r="BE88" s="74">
        <v>53.78</v>
      </c>
      <c r="BF88" s="44">
        <f t="shared" si="21"/>
        <v>263.78</v>
      </c>
      <c r="BG88" s="76" t="s">
        <v>157</v>
      </c>
    </row>
    <row r="89" spans="1:59" ht="12">
      <c r="A89" s="108">
        <v>85</v>
      </c>
      <c r="B89" s="76" t="s">
        <v>262</v>
      </c>
      <c r="C89" s="75"/>
      <c r="D89" s="53"/>
      <c r="E89" s="53"/>
      <c r="F89" s="53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66"/>
      <c r="AJ89" s="54"/>
      <c r="AK89" s="54"/>
      <c r="AL89" s="54"/>
      <c r="AM89" s="54"/>
      <c r="AN89" s="54"/>
      <c r="AO89" s="54"/>
      <c r="AP89" s="67"/>
      <c r="AQ89" s="54"/>
      <c r="AR89" s="54"/>
      <c r="AS89" s="54"/>
      <c r="AT89" s="54"/>
      <c r="AU89" s="39"/>
      <c r="AV89" s="68"/>
      <c r="AW89" s="68"/>
      <c r="AX89" s="69"/>
      <c r="AY89" s="70"/>
      <c r="AZ89" s="71"/>
      <c r="BA89" s="78"/>
      <c r="BB89" s="39"/>
      <c r="BC89" s="44"/>
      <c r="BD89" s="73"/>
      <c r="BE89" s="74"/>
      <c r="BF89" s="44">
        <f t="shared" si="21"/>
        <v>0</v>
      </c>
      <c r="BG89" s="76" t="s">
        <v>262</v>
      </c>
    </row>
    <row r="90" spans="1:59" ht="12">
      <c r="A90" s="108">
        <v>86</v>
      </c>
      <c r="B90" s="76" t="s">
        <v>263</v>
      </c>
      <c r="C90" s="75"/>
      <c r="D90" s="53"/>
      <c r="E90" s="53"/>
      <c r="F90" s="53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66"/>
      <c r="AJ90" s="54"/>
      <c r="AK90" s="54"/>
      <c r="AL90" s="54"/>
      <c r="AM90" s="54"/>
      <c r="AN90" s="54"/>
      <c r="AO90" s="54"/>
      <c r="AP90" s="67"/>
      <c r="AQ90" s="54"/>
      <c r="AR90" s="54"/>
      <c r="AS90" s="54"/>
      <c r="AT90" s="54"/>
      <c r="AU90" s="39"/>
      <c r="AV90" s="68"/>
      <c r="AW90" s="68"/>
      <c r="AX90" s="69"/>
      <c r="AY90" s="70"/>
      <c r="AZ90" s="71"/>
      <c r="BA90" s="78"/>
      <c r="BB90" s="39"/>
      <c r="BC90" s="44"/>
      <c r="BD90" s="73"/>
      <c r="BE90" s="74"/>
      <c r="BF90" s="44">
        <f t="shared" si="21"/>
        <v>0</v>
      </c>
      <c r="BG90" s="76" t="s">
        <v>263</v>
      </c>
    </row>
    <row r="91" spans="1:59" ht="12">
      <c r="A91" s="108">
        <v>87</v>
      </c>
      <c r="B91" s="76" t="s">
        <v>159</v>
      </c>
      <c r="C91" s="75" t="s">
        <v>58</v>
      </c>
      <c r="D91" s="53"/>
      <c r="E91" s="53"/>
      <c r="F91" s="53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66"/>
      <c r="AJ91" s="54"/>
      <c r="AK91" s="54"/>
      <c r="AL91" s="54"/>
      <c r="AM91" s="54"/>
      <c r="AN91" s="54"/>
      <c r="AO91" s="54"/>
      <c r="AP91" s="67"/>
      <c r="AQ91" s="54"/>
      <c r="AR91" s="54"/>
      <c r="AS91" s="54"/>
      <c r="AT91" s="54"/>
      <c r="AU91" s="39">
        <f aca="true" t="shared" si="28" ref="AU91:AU93">SUM(D91:AT91)</f>
        <v>0</v>
      </c>
      <c r="AV91" s="68"/>
      <c r="AW91" s="68"/>
      <c r="AX91" s="69"/>
      <c r="AY91" s="70"/>
      <c r="AZ91" s="71"/>
      <c r="BA91" s="78"/>
      <c r="BB91" s="39">
        <f aca="true" t="shared" si="29" ref="BB91:BB93">SUM(AU91:AZ91)</f>
        <v>0</v>
      </c>
      <c r="BC91" s="44">
        <f aca="true" t="shared" si="30" ref="BC91:BC93">(AU91*17.5+AW91*17.5+AX91*35+AY91*35+AZ91*50)+(BA91)</f>
        <v>0</v>
      </c>
      <c r="BD91" s="73"/>
      <c r="BE91" s="74">
        <v>26.89</v>
      </c>
      <c r="BF91" s="44">
        <f t="shared" si="21"/>
        <v>26.89</v>
      </c>
      <c r="BG91" s="76" t="s">
        <v>159</v>
      </c>
    </row>
    <row r="92" spans="1:59" ht="12">
      <c r="A92" s="108">
        <v>88</v>
      </c>
      <c r="B92" s="49" t="s">
        <v>163</v>
      </c>
      <c r="C92" s="52" t="s">
        <v>76</v>
      </c>
      <c r="D92" s="53">
        <v>38</v>
      </c>
      <c r="E92" s="53"/>
      <c r="F92" s="53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66"/>
      <c r="AJ92" s="54"/>
      <c r="AK92" s="54"/>
      <c r="AL92" s="54"/>
      <c r="AM92" s="54"/>
      <c r="AN92" s="54"/>
      <c r="AO92" s="54"/>
      <c r="AP92" s="67"/>
      <c r="AQ92" s="54"/>
      <c r="AR92" s="54"/>
      <c r="AS92" s="54"/>
      <c r="AT92" s="54"/>
      <c r="AU92" s="39">
        <f t="shared" si="28"/>
        <v>38</v>
      </c>
      <c r="AV92" s="68"/>
      <c r="AW92" s="68"/>
      <c r="AX92" s="69"/>
      <c r="AY92" s="70"/>
      <c r="AZ92" s="71"/>
      <c r="BA92" s="78"/>
      <c r="BB92" s="39">
        <f t="shared" si="29"/>
        <v>38</v>
      </c>
      <c r="BC92" s="44">
        <f t="shared" si="30"/>
        <v>665</v>
      </c>
      <c r="BD92" s="73"/>
      <c r="BE92" s="74"/>
      <c r="BF92" s="44">
        <f t="shared" si="21"/>
        <v>665</v>
      </c>
      <c r="BG92" s="49" t="s">
        <v>163</v>
      </c>
    </row>
    <row r="93" spans="1:59" ht="12">
      <c r="A93" s="108">
        <v>89</v>
      </c>
      <c r="B93" s="49" t="s">
        <v>164</v>
      </c>
      <c r="C93" s="52" t="s">
        <v>60</v>
      </c>
      <c r="D93" s="53"/>
      <c r="E93" s="53">
        <v>32</v>
      </c>
      <c r="F93" s="53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66"/>
      <c r="AJ93" s="54"/>
      <c r="AK93" s="54"/>
      <c r="AL93" s="54"/>
      <c r="AM93" s="54"/>
      <c r="AN93" s="54"/>
      <c r="AO93" s="54"/>
      <c r="AP93" s="67"/>
      <c r="AQ93" s="54"/>
      <c r="AR93" s="54"/>
      <c r="AS93" s="54"/>
      <c r="AT93" s="54"/>
      <c r="AU93" s="39">
        <f t="shared" si="28"/>
        <v>32</v>
      </c>
      <c r="AV93" s="68"/>
      <c r="AW93" s="68"/>
      <c r="AX93" s="69"/>
      <c r="AY93" s="70"/>
      <c r="AZ93" s="71"/>
      <c r="BA93" s="78"/>
      <c r="BB93" s="39">
        <f t="shared" si="29"/>
        <v>32</v>
      </c>
      <c r="BC93" s="44">
        <f t="shared" si="30"/>
        <v>560</v>
      </c>
      <c r="BD93" s="73"/>
      <c r="BE93" s="74"/>
      <c r="BF93" s="44">
        <f t="shared" si="21"/>
        <v>560</v>
      </c>
      <c r="BG93" s="49" t="s">
        <v>164</v>
      </c>
    </row>
    <row r="94" spans="1:59" ht="12">
      <c r="A94" s="108">
        <v>90</v>
      </c>
      <c r="B94" s="49" t="s">
        <v>264</v>
      </c>
      <c r="C94" s="52"/>
      <c r="D94" s="53"/>
      <c r="E94" s="53"/>
      <c r="F94" s="53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66"/>
      <c r="AJ94" s="54"/>
      <c r="AK94" s="54"/>
      <c r="AL94" s="54"/>
      <c r="AM94" s="54"/>
      <c r="AN94" s="54"/>
      <c r="AO94" s="54"/>
      <c r="AP94" s="67"/>
      <c r="AQ94" s="54"/>
      <c r="AR94" s="54"/>
      <c r="AS94" s="54"/>
      <c r="AT94" s="54"/>
      <c r="AU94" s="39"/>
      <c r="AV94" s="68"/>
      <c r="AW94" s="68"/>
      <c r="AX94" s="69"/>
      <c r="AY94" s="70"/>
      <c r="AZ94" s="71"/>
      <c r="BA94" s="78"/>
      <c r="BB94" s="39"/>
      <c r="BC94" s="44"/>
      <c r="BD94" s="73"/>
      <c r="BE94" s="74">
        <v>53.78</v>
      </c>
      <c r="BF94" s="44">
        <f t="shared" si="21"/>
        <v>53.78</v>
      </c>
      <c r="BG94" s="49" t="s">
        <v>264</v>
      </c>
    </row>
    <row r="95" spans="1:59" ht="12">
      <c r="A95" s="108">
        <v>91</v>
      </c>
      <c r="B95" s="49" t="s">
        <v>265</v>
      </c>
      <c r="C95" s="52"/>
      <c r="D95" s="53"/>
      <c r="E95" s="53"/>
      <c r="F95" s="53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66"/>
      <c r="AJ95" s="54"/>
      <c r="AK95" s="54"/>
      <c r="AL95" s="54"/>
      <c r="AM95" s="54"/>
      <c r="AN95" s="54"/>
      <c r="AO95" s="54"/>
      <c r="AP95" s="67"/>
      <c r="AQ95" s="54"/>
      <c r="AR95" s="54"/>
      <c r="AS95" s="54"/>
      <c r="AT95" s="54"/>
      <c r="AU95" s="39"/>
      <c r="AV95" s="68"/>
      <c r="AW95" s="68"/>
      <c r="AX95" s="69"/>
      <c r="AY95" s="70"/>
      <c r="AZ95" s="71"/>
      <c r="BA95" s="78"/>
      <c r="BB95" s="39"/>
      <c r="BC95" s="44"/>
      <c r="BD95" s="73"/>
      <c r="BE95" s="74"/>
      <c r="BF95" s="44">
        <f t="shared" si="21"/>
        <v>0</v>
      </c>
      <c r="BG95" s="49" t="s">
        <v>265</v>
      </c>
    </row>
    <row r="96" spans="1:59" ht="12">
      <c r="A96" s="108">
        <v>92</v>
      </c>
      <c r="B96" s="76" t="s">
        <v>167</v>
      </c>
      <c r="C96" s="52" t="s">
        <v>76</v>
      </c>
      <c r="D96" s="53"/>
      <c r="E96" s="53"/>
      <c r="F96" s="53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66"/>
      <c r="AJ96" s="54"/>
      <c r="AK96" s="54"/>
      <c r="AL96" s="54"/>
      <c r="AM96" s="54"/>
      <c r="AN96" s="54"/>
      <c r="AO96" s="54"/>
      <c r="AP96" s="67"/>
      <c r="AQ96" s="54"/>
      <c r="AR96" s="54"/>
      <c r="AS96" s="54"/>
      <c r="AT96" s="54"/>
      <c r="AU96" s="39">
        <f aca="true" t="shared" si="31" ref="AU96:AU103">SUM(D96:AT96)</f>
        <v>0</v>
      </c>
      <c r="AV96" s="68"/>
      <c r="AW96" s="68"/>
      <c r="AX96" s="69"/>
      <c r="AY96" s="70"/>
      <c r="AZ96" s="71"/>
      <c r="BA96" s="78"/>
      <c r="BB96" s="39">
        <f aca="true" t="shared" si="32" ref="BB96:BB103">SUM(AU96:AZ96)</f>
        <v>0</v>
      </c>
      <c r="BC96" s="44">
        <f aca="true" t="shared" si="33" ref="BC96:BC103">(AU96*17.5+AW96*17.5+AX96*35+AY96*35+AZ96*50)+(BA96)</f>
        <v>0</v>
      </c>
      <c r="BD96" s="73"/>
      <c r="BE96" s="74"/>
      <c r="BF96" s="44">
        <f t="shared" si="21"/>
        <v>0</v>
      </c>
      <c r="BG96" s="76" t="s">
        <v>167</v>
      </c>
    </row>
    <row r="97" spans="1:59" ht="12">
      <c r="A97" s="108">
        <v>93</v>
      </c>
      <c r="B97" s="49" t="s">
        <v>266</v>
      </c>
      <c r="C97" s="52" t="s">
        <v>76</v>
      </c>
      <c r="D97" s="53"/>
      <c r="E97" s="53"/>
      <c r="F97" s="53"/>
      <c r="G97" s="54"/>
      <c r="H97" s="54"/>
      <c r="I97" s="54"/>
      <c r="J97" s="54"/>
      <c r="K97" s="54"/>
      <c r="L97" s="54"/>
      <c r="M97" s="54"/>
      <c r="N97" s="77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66"/>
      <c r="AJ97" s="54"/>
      <c r="AK97" s="54"/>
      <c r="AL97" s="54"/>
      <c r="AM97" s="54"/>
      <c r="AN97" s="54"/>
      <c r="AO97" s="54"/>
      <c r="AP97" s="67"/>
      <c r="AQ97" s="54"/>
      <c r="AR97" s="54"/>
      <c r="AS97" s="54"/>
      <c r="AT97" s="54"/>
      <c r="AU97" s="39">
        <f t="shared" si="31"/>
        <v>0</v>
      </c>
      <c r="AV97" s="68"/>
      <c r="AW97" s="68"/>
      <c r="AX97" s="69"/>
      <c r="AY97" s="70"/>
      <c r="AZ97" s="71"/>
      <c r="BA97" s="78"/>
      <c r="BB97" s="39">
        <f t="shared" si="32"/>
        <v>0</v>
      </c>
      <c r="BC97" s="44">
        <f t="shared" si="33"/>
        <v>0</v>
      </c>
      <c r="BD97" s="73"/>
      <c r="BE97" s="74"/>
      <c r="BF97" s="44">
        <f t="shared" si="21"/>
        <v>0</v>
      </c>
      <c r="BG97" s="49" t="s">
        <v>266</v>
      </c>
    </row>
    <row r="98" spans="1:59" ht="12">
      <c r="A98" s="108">
        <v>94</v>
      </c>
      <c r="B98" s="49" t="s">
        <v>267</v>
      </c>
      <c r="C98" s="52" t="s">
        <v>76</v>
      </c>
      <c r="D98" s="53"/>
      <c r="E98" s="53"/>
      <c r="F98" s="53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66"/>
      <c r="AJ98" s="54"/>
      <c r="AK98" s="54"/>
      <c r="AL98" s="54"/>
      <c r="AM98" s="54"/>
      <c r="AN98" s="54"/>
      <c r="AO98" s="54"/>
      <c r="AP98" s="67"/>
      <c r="AQ98" s="54"/>
      <c r="AR98" s="54"/>
      <c r="AS98" s="54"/>
      <c r="AT98" s="54"/>
      <c r="AU98" s="39">
        <f t="shared" si="31"/>
        <v>0</v>
      </c>
      <c r="AV98" s="68"/>
      <c r="AW98" s="68"/>
      <c r="AX98" s="69"/>
      <c r="AY98" s="70"/>
      <c r="AZ98" s="71"/>
      <c r="BA98" s="78"/>
      <c r="BB98" s="39">
        <f t="shared" si="32"/>
        <v>0</v>
      </c>
      <c r="BC98" s="44">
        <f t="shared" si="33"/>
        <v>0</v>
      </c>
      <c r="BD98" s="73"/>
      <c r="BE98" s="74"/>
      <c r="BF98" s="44">
        <f t="shared" si="21"/>
        <v>0</v>
      </c>
      <c r="BG98" s="49" t="s">
        <v>267</v>
      </c>
    </row>
    <row r="99" spans="1:59" ht="12">
      <c r="A99" s="108">
        <v>95</v>
      </c>
      <c r="B99" s="49" t="s">
        <v>268</v>
      </c>
      <c r="C99" s="75" t="s">
        <v>58</v>
      </c>
      <c r="D99" s="53"/>
      <c r="E99" s="53"/>
      <c r="F99" s="53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66"/>
      <c r="AJ99" s="54"/>
      <c r="AK99" s="54"/>
      <c r="AL99" s="54"/>
      <c r="AM99" s="54"/>
      <c r="AN99" s="54"/>
      <c r="AO99" s="54"/>
      <c r="AP99" s="67"/>
      <c r="AQ99" s="54"/>
      <c r="AR99" s="54"/>
      <c r="AS99" s="54"/>
      <c r="AT99" s="54"/>
      <c r="AU99" s="39">
        <f t="shared" si="31"/>
        <v>0</v>
      </c>
      <c r="AV99" s="68"/>
      <c r="AW99" s="68"/>
      <c r="AX99" s="69"/>
      <c r="AY99" s="70"/>
      <c r="AZ99" s="71"/>
      <c r="BA99" s="78"/>
      <c r="BB99" s="39">
        <f t="shared" si="32"/>
        <v>0</v>
      </c>
      <c r="BC99" s="44">
        <f t="shared" si="33"/>
        <v>0</v>
      </c>
      <c r="BD99" s="73"/>
      <c r="BE99" s="74"/>
      <c r="BF99" s="44">
        <f t="shared" si="21"/>
        <v>0</v>
      </c>
      <c r="BG99" s="49" t="s">
        <v>268</v>
      </c>
    </row>
    <row r="100" spans="1:59" ht="12">
      <c r="A100" s="108">
        <v>96</v>
      </c>
      <c r="B100" s="2" t="s">
        <v>171</v>
      </c>
      <c r="C100" s="2" t="s">
        <v>58</v>
      </c>
      <c r="D100" s="53"/>
      <c r="E100" s="53"/>
      <c r="F100" s="53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66"/>
      <c r="AJ100" s="54"/>
      <c r="AK100" s="54"/>
      <c r="AL100" s="54"/>
      <c r="AM100" s="54"/>
      <c r="AN100" s="54"/>
      <c r="AO100" s="54"/>
      <c r="AP100" s="67"/>
      <c r="AQ100" s="54"/>
      <c r="AR100" s="54"/>
      <c r="AS100" s="54"/>
      <c r="AT100" s="54"/>
      <c r="AU100" s="39">
        <f t="shared" si="31"/>
        <v>0</v>
      </c>
      <c r="AV100" s="68"/>
      <c r="AW100" s="68"/>
      <c r="AX100" s="69"/>
      <c r="AY100" s="70"/>
      <c r="AZ100" s="71"/>
      <c r="BA100" s="78"/>
      <c r="BB100" s="39">
        <f t="shared" si="32"/>
        <v>0</v>
      </c>
      <c r="BC100" s="44">
        <f t="shared" si="33"/>
        <v>0</v>
      </c>
      <c r="BD100" s="73"/>
      <c r="BE100" s="74"/>
      <c r="BF100" s="44">
        <f t="shared" si="21"/>
        <v>0</v>
      </c>
      <c r="BG100" s="2" t="s">
        <v>171</v>
      </c>
    </row>
    <row r="101" spans="1:59" ht="12">
      <c r="A101" s="108">
        <v>97</v>
      </c>
      <c r="B101" s="49" t="s">
        <v>269</v>
      </c>
      <c r="C101" s="52" t="s">
        <v>60</v>
      </c>
      <c r="D101" s="53"/>
      <c r="E101" s="53"/>
      <c r="F101" s="53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66"/>
      <c r="AJ101" s="54"/>
      <c r="AK101" s="54"/>
      <c r="AL101" s="54"/>
      <c r="AM101" s="54"/>
      <c r="AN101" s="54"/>
      <c r="AO101" s="54"/>
      <c r="AP101" s="67"/>
      <c r="AQ101" s="54"/>
      <c r="AR101" s="54"/>
      <c r="AS101" s="54"/>
      <c r="AT101" s="54"/>
      <c r="AU101" s="39">
        <f t="shared" si="31"/>
        <v>0</v>
      </c>
      <c r="AV101" s="68"/>
      <c r="AW101" s="68"/>
      <c r="AX101" s="69"/>
      <c r="AY101" s="70"/>
      <c r="AZ101" s="71"/>
      <c r="BA101" s="78">
        <v>268.67</v>
      </c>
      <c r="BB101" s="39">
        <f t="shared" si="32"/>
        <v>0</v>
      </c>
      <c r="BC101" s="44">
        <f t="shared" si="33"/>
        <v>268.67</v>
      </c>
      <c r="BD101" s="73"/>
      <c r="BE101" s="74"/>
      <c r="BF101" s="44">
        <f t="shared" si="21"/>
        <v>268.67</v>
      </c>
      <c r="BG101" s="49" t="s">
        <v>269</v>
      </c>
    </row>
    <row r="102" spans="1:59" ht="12">
      <c r="A102" s="108">
        <v>98</v>
      </c>
      <c r="B102" s="76" t="s">
        <v>173</v>
      </c>
      <c r="C102" s="75" t="s">
        <v>58</v>
      </c>
      <c r="D102" s="53"/>
      <c r="E102" s="53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66"/>
      <c r="AJ102" s="54"/>
      <c r="AK102" s="54"/>
      <c r="AL102" s="54"/>
      <c r="AM102" s="54"/>
      <c r="AN102" s="54"/>
      <c r="AO102" s="54"/>
      <c r="AP102" s="67"/>
      <c r="AQ102" s="54"/>
      <c r="AR102" s="54"/>
      <c r="AS102" s="54"/>
      <c r="AT102" s="54"/>
      <c r="AU102" s="39">
        <f t="shared" si="31"/>
        <v>0</v>
      </c>
      <c r="AV102" s="68"/>
      <c r="AW102" s="68"/>
      <c r="AX102" s="69"/>
      <c r="AY102" s="70"/>
      <c r="AZ102" s="71"/>
      <c r="BA102" s="78"/>
      <c r="BB102" s="39">
        <f t="shared" si="32"/>
        <v>0</v>
      </c>
      <c r="BC102" s="44">
        <f t="shared" si="33"/>
        <v>0</v>
      </c>
      <c r="BD102" s="73"/>
      <c r="BE102" s="74">
        <v>26.89</v>
      </c>
      <c r="BF102" s="44">
        <f t="shared" si="21"/>
        <v>26.89</v>
      </c>
      <c r="BG102" s="76" t="s">
        <v>173</v>
      </c>
    </row>
    <row r="103" spans="1:59" ht="12">
      <c r="A103" s="108">
        <v>99</v>
      </c>
      <c r="B103" s="76" t="s">
        <v>174</v>
      </c>
      <c r="C103" s="52" t="s">
        <v>76</v>
      </c>
      <c r="D103" s="53"/>
      <c r="E103" s="53"/>
      <c r="F103" s="53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66"/>
      <c r="AJ103" s="54"/>
      <c r="AK103" s="54"/>
      <c r="AL103" s="54"/>
      <c r="AM103" s="54"/>
      <c r="AN103" s="54"/>
      <c r="AO103" s="54"/>
      <c r="AP103" s="67"/>
      <c r="AQ103" s="54"/>
      <c r="AR103" s="54"/>
      <c r="AS103" s="54"/>
      <c r="AT103" s="54"/>
      <c r="AU103" s="39">
        <f t="shared" si="31"/>
        <v>0</v>
      </c>
      <c r="AV103" s="68"/>
      <c r="AW103" s="68"/>
      <c r="AX103" s="69"/>
      <c r="AY103" s="70"/>
      <c r="AZ103" s="71"/>
      <c r="BA103" s="78"/>
      <c r="BB103" s="39">
        <f t="shared" si="32"/>
        <v>0</v>
      </c>
      <c r="BC103" s="44">
        <f t="shared" si="33"/>
        <v>0</v>
      </c>
      <c r="BD103" s="73"/>
      <c r="BE103" s="74"/>
      <c r="BF103" s="44">
        <f t="shared" si="21"/>
        <v>0</v>
      </c>
      <c r="BG103" s="76" t="s">
        <v>174</v>
      </c>
    </row>
    <row r="104" spans="1:59" ht="12">
      <c r="A104" s="111">
        <v>100</v>
      </c>
      <c r="B104" s="49" t="s">
        <v>270</v>
      </c>
      <c r="C104" s="52"/>
      <c r="D104" s="53"/>
      <c r="E104" s="53"/>
      <c r="F104" s="53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66"/>
      <c r="AJ104" s="54"/>
      <c r="AK104" s="54"/>
      <c r="AL104" s="54"/>
      <c r="AM104" s="54"/>
      <c r="AN104" s="54"/>
      <c r="AO104" s="54"/>
      <c r="AP104" s="67"/>
      <c r="AQ104" s="54"/>
      <c r="AR104" s="54"/>
      <c r="AS104" s="54"/>
      <c r="AT104" s="54"/>
      <c r="AU104" s="39"/>
      <c r="AV104" s="68"/>
      <c r="AW104" s="68"/>
      <c r="AX104" s="69"/>
      <c r="AY104" s="70"/>
      <c r="AZ104" s="71"/>
      <c r="BA104" s="78"/>
      <c r="BB104" s="39"/>
      <c r="BC104" s="44"/>
      <c r="BD104" s="73"/>
      <c r="BE104" s="74"/>
      <c r="BF104" s="44">
        <f t="shared" si="21"/>
        <v>0</v>
      </c>
      <c r="BG104" s="49" t="s">
        <v>270</v>
      </c>
    </row>
    <row r="105" spans="1:59" ht="12">
      <c r="A105" s="111"/>
      <c r="B105" s="76"/>
      <c r="C105" s="75"/>
      <c r="D105" s="53"/>
      <c r="E105" s="53"/>
      <c r="F105" s="53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66"/>
      <c r="AJ105" s="54"/>
      <c r="AK105" s="54"/>
      <c r="AL105" s="54"/>
      <c r="AM105" s="54"/>
      <c r="AN105" s="54"/>
      <c r="AO105" s="54"/>
      <c r="AP105" s="67"/>
      <c r="AQ105" s="54"/>
      <c r="AR105" s="54"/>
      <c r="AS105" s="54"/>
      <c r="AT105" s="54"/>
      <c r="AU105" s="39"/>
      <c r="AV105" s="68"/>
      <c r="AW105" s="68"/>
      <c r="AX105" s="69"/>
      <c r="AY105" s="70"/>
      <c r="AZ105" s="71"/>
      <c r="BA105" s="72"/>
      <c r="BB105" s="39"/>
      <c r="BC105" s="44"/>
      <c r="BD105" s="73"/>
      <c r="BE105" s="74"/>
      <c r="BF105" s="44">
        <f t="shared" si="21"/>
        <v>0</v>
      </c>
      <c r="BG105" s="76"/>
    </row>
    <row r="106" spans="1:59" ht="12">
      <c r="A106" s="111"/>
      <c r="B106" s="49"/>
      <c r="C106" s="52"/>
      <c r="D106" s="53"/>
      <c r="E106" s="53"/>
      <c r="F106" s="53"/>
      <c r="G106" s="53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66"/>
      <c r="AJ106" s="54"/>
      <c r="AK106" s="54"/>
      <c r="AL106" s="54"/>
      <c r="AM106" s="54"/>
      <c r="AN106" s="54"/>
      <c r="AO106" s="54"/>
      <c r="AP106" s="67"/>
      <c r="AQ106" s="54"/>
      <c r="AR106" s="54"/>
      <c r="AS106" s="54"/>
      <c r="AT106" s="54"/>
      <c r="AU106" s="39"/>
      <c r="AV106" s="68"/>
      <c r="AW106" s="68"/>
      <c r="AX106" s="69"/>
      <c r="AY106" s="70"/>
      <c r="AZ106" s="71"/>
      <c r="BA106" s="78"/>
      <c r="BB106" s="39"/>
      <c r="BC106" s="44"/>
      <c r="BD106" s="73"/>
      <c r="BE106" s="74"/>
      <c r="BF106" s="44">
        <f t="shared" si="21"/>
        <v>0</v>
      </c>
      <c r="BG106" s="49"/>
    </row>
    <row r="107" spans="1:59" ht="12">
      <c r="A107" s="111"/>
      <c r="B107" s="49"/>
      <c r="C107" s="75"/>
      <c r="D107" s="53"/>
      <c r="E107" s="53"/>
      <c r="F107" s="53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66"/>
      <c r="AJ107" s="54"/>
      <c r="AK107" s="54"/>
      <c r="AL107" s="54"/>
      <c r="AM107" s="54"/>
      <c r="AN107" s="54"/>
      <c r="AO107" s="54"/>
      <c r="AP107" s="67"/>
      <c r="AQ107" s="54"/>
      <c r="AR107" s="54"/>
      <c r="AS107" s="54"/>
      <c r="AT107" s="54"/>
      <c r="AU107" s="39"/>
      <c r="AV107" s="68"/>
      <c r="AW107" s="68"/>
      <c r="AX107" s="69"/>
      <c r="AY107" s="70"/>
      <c r="AZ107" s="71"/>
      <c r="BA107" s="78"/>
      <c r="BB107" s="39"/>
      <c r="BC107" s="44"/>
      <c r="BD107" s="73"/>
      <c r="BE107" s="74"/>
      <c r="BF107" s="44">
        <f t="shared" si="21"/>
        <v>0</v>
      </c>
      <c r="BG107" s="49"/>
    </row>
    <row r="108" spans="1:58" ht="12">
      <c r="A108" s="111"/>
      <c r="D108" s="53"/>
      <c r="E108" s="53"/>
      <c r="F108" s="53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66"/>
      <c r="AJ108" s="54"/>
      <c r="AK108" s="54"/>
      <c r="AL108" s="54"/>
      <c r="AM108" s="54"/>
      <c r="AN108" s="54"/>
      <c r="AO108" s="54"/>
      <c r="AP108" s="67"/>
      <c r="AQ108" s="54"/>
      <c r="AR108" s="54"/>
      <c r="AS108" s="54"/>
      <c r="AT108" s="54"/>
      <c r="AU108" s="39">
        <f>SUM(D108:AT108)</f>
        <v>0</v>
      </c>
      <c r="AV108" s="68"/>
      <c r="AW108" s="68"/>
      <c r="AX108" s="69"/>
      <c r="AY108" s="70"/>
      <c r="AZ108" s="71"/>
      <c r="BA108" s="78"/>
      <c r="BB108" s="39">
        <f>SUM(AU108:AZ108)</f>
        <v>0</v>
      </c>
      <c r="BC108" s="44">
        <f>(AU108*17.5+AW108*17.5+AX108*35+AY108*35+AZ108*50)+(BA108)</f>
        <v>0</v>
      </c>
      <c r="BD108" s="73"/>
      <c r="BE108" s="74"/>
      <c r="BF108" s="44">
        <f t="shared" si="21"/>
        <v>0</v>
      </c>
    </row>
    <row r="109" spans="1:59" ht="12" customHeight="1">
      <c r="A109" s="111"/>
      <c r="B109" s="49"/>
      <c r="C109" s="75"/>
      <c r="D109" s="53"/>
      <c r="E109" s="53"/>
      <c r="F109" s="53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66"/>
      <c r="AJ109" s="54"/>
      <c r="AK109" s="54"/>
      <c r="AL109" s="54"/>
      <c r="AM109" s="54"/>
      <c r="AN109" s="54"/>
      <c r="AO109" s="54"/>
      <c r="AP109" s="67"/>
      <c r="AQ109" s="54"/>
      <c r="AR109" s="54"/>
      <c r="AS109" s="54"/>
      <c r="AT109" s="54"/>
      <c r="AU109" s="39"/>
      <c r="AV109" s="68"/>
      <c r="AW109" s="68"/>
      <c r="AX109" s="69"/>
      <c r="AY109" s="70"/>
      <c r="AZ109" s="71"/>
      <c r="BA109" s="78"/>
      <c r="BB109" s="39"/>
      <c r="BC109" s="44"/>
      <c r="BD109" s="73"/>
      <c r="BE109" s="74"/>
      <c r="BF109" s="44">
        <f t="shared" si="21"/>
        <v>0</v>
      </c>
      <c r="BG109" s="49"/>
    </row>
    <row r="110" spans="1:59" ht="12" customHeight="1">
      <c r="A110" s="111"/>
      <c r="B110" s="49"/>
      <c r="C110" s="75"/>
      <c r="D110" s="53"/>
      <c r="E110" s="53"/>
      <c r="F110" s="53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66"/>
      <c r="AJ110" s="54"/>
      <c r="AK110" s="54"/>
      <c r="AL110" s="54"/>
      <c r="AM110" s="54"/>
      <c r="AN110" s="54"/>
      <c r="AO110" s="54"/>
      <c r="AP110" s="67"/>
      <c r="AQ110" s="54"/>
      <c r="AR110" s="54"/>
      <c r="AS110" s="54"/>
      <c r="AT110" s="54"/>
      <c r="AU110" s="39"/>
      <c r="AV110" s="68"/>
      <c r="AW110" s="68"/>
      <c r="AX110" s="69"/>
      <c r="AY110" s="70"/>
      <c r="AZ110" s="71"/>
      <c r="BA110" s="78"/>
      <c r="BB110" s="39"/>
      <c r="BC110" s="44"/>
      <c r="BD110" s="73"/>
      <c r="BE110" s="74"/>
      <c r="BF110" s="44">
        <f t="shared" si="21"/>
        <v>0</v>
      </c>
      <c r="BG110" s="49"/>
    </row>
    <row r="111" spans="1:59" ht="181.5" customHeight="1">
      <c r="A111" s="112" t="s">
        <v>5</v>
      </c>
      <c r="B111" s="113"/>
      <c r="C111" s="107"/>
      <c r="D111" s="18" t="s">
        <v>8</v>
      </c>
      <c r="E111" s="18" t="s">
        <v>9</v>
      </c>
      <c r="F111" s="18" t="s">
        <v>10</v>
      </c>
      <c r="G111" s="19" t="s">
        <v>11</v>
      </c>
      <c r="H111" s="19" t="s">
        <v>12</v>
      </c>
      <c r="I111" s="19" t="s">
        <v>13</v>
      </c>
      <c r="J111" s="19" t="s">
        <v>14</v>
      </c>
      <c r="K111" s="19" t="s">
        <v>15</v>
      </c>
      <c r="L111" s="19" t="s">
        <v>16</v>
      </c>
      <c r="M111" s="19" t="s">
        <v>17</v>
      </c>
      <c r="N111" s="19" t="s">
        <v>197</v>
      </c>
      <c r="O111" s="19" t="s">
        <v>18</v>
      </c>
      <c r="P111" s="19" t="s">
        <v>19</v>
      </c>
      <c r="Q111" s="19" t="s">
        <v>20</v>
      </c>
      <c r="R111" s="20" t="s">
        <v>21</v>
      </c>
      <c r="S111" s="19" t="s">
        <v>22</v>
      </c>
      <c r="T111" s="19" t="s">
        <v>23</v>
      </c>
      <c r="U111" s="19" t="s">
        <v>24</v>
      </c>
      <c r="V111" s="19" t="s">
        <v>25</v>
      </c>
      <c r="W111" s="19" t="s">
        <v>26</v>
      </c>
      <c r="X111" s="19" t="s">
        <v>27</v>
      </c>
      <c r="Y111" s="19" t="s">
        <v>28</v>
      </c>
      <c r="Z111" s="19" t="s">
        <v>29</v>
      </c>
      <c r="AA111" s="19" t="s">
        <v>30</v>
      </c>
      <c r="AB111" s="19" t="s">
        <v>31</v>
      </c>
      <c r="AC111" s="19" t="s">
        <v>32</v>
      </c>
      <c r="AD111" s="19" t="s">
        <v>33</v>
      </c>
      <c r="AE111" s="19" t="s">
        <v>34</v>
      </c>
      <c r="AF111" s="19" t="s">
        <v>35</v>
      </c>
      <c r="AG111" s="19" t="s">
        <v>36</v>
      </c>
      <c r="AH111" s="19" t="s">
        <v>104</v>
      </c>
      <c r="AI111" s="18" t="s">
        <v>38</v>
      </c>
      <c r="AJ111" s="19" t="s">
        <v>39</v>
      </c>
      <c r="AK111" s="19" t="s">
        <v>198</v>
      </c>
      <c r="AL111" s="19" t="s">
        <v>40</v>
      </c>
      <c r="AM111" s="19" t="s">
        <v>41</v>
      </c>
      <c r="AN111" s="19" t="s">
        <v>42</v>
      </c>
      <c r="AO111" s="21" t="s">
        <v>228</v>
      </c>
      <c r="AP111" s="22" t="s">
        <v>44</v>
      </c>
      <c r="AQ111" s="19" t="s">
        <v>199</v>
      </c>
      <c r="AR111" s="19" t="s">
        <v>200</v>
      </c>
      <c r="AS111" s="19" t="s">
        <v>45</v>
      </c>
      <c r="AT111" s="21" t="s">
        <v>105</v>
      </c>
      <c r="AU111" s="22"/>
      <c r="AV111" s="23" t="s">
        <v>229</v>
      </c>
      <c r="AW111" s="24" t="s">
        <v>47</v>
      </c>
      <c r="AX111" s="24" t="s">
        <v>48</v>
      </c>
      <c r="AY111" s="25" t="s">
        <v>49</v>
      </c>
      <c r="AZ111" s="24" t="s">
        <v>50</v>
      </c>
      <c r="BA111" s="26" t="s">
        <v>51</v>
      </c>
      <c r="BB111" s="27"/>
      <c r="BC111" s="28"/>
      <c r="BD111" s="29" t="s">
        <v>54</v>
      </c>
      <c r="BE111" s="30" t="s">
        <v>55</v>
      </c>
      <c r="BF111" s="28"/>
      <c r="BG111" s="14" t="s">
        <v>6</v>
      </c>
    </row>
    <row r="112" spans="1:58" ht="11.25" customHeight="1">
      <c r="A112" s="114" t="s">
        <v>182</v>
      </c>
      <c r="B112" s="114"/>
      <c r="C112" s="115"/>
      <c r="D112" s="116">
        <f>SUM(D3:D70,D72:D110,)</f>
        <v>80</v>
      </c>
      <c r="E112" s="116">
        <f>SUM(E3:E70,E72:E110,)</f>
        <v>68</v>
      </c>
      <c r="F112" s="116">
        <f>SUM(F3:F70,F72:F110,)</f>
        <v>0</v>
      </c>
      <c r="G112" s="116">
        <f>SUM(G3:G70,G72:G111,)</f>
        <v>0</v>
      </c>
      <c r="H112" s="116">
        <f>SUM(H3:H70,H72:H111,)</f>
        <v>0</v>
      </c>
      <c r="I112" s="116">
        <f>SUM(I3:I70,I72:I111,)</f>
        <v>0</v>
      </c>
      <c r="J112" s="116">
        <f>SUM(J3:J70,J72:J111,)</f>
        <v>0</v>
      </c>
      <c r="K112" s="116">
        <f>SUM(K3:K70,K72:K111,)</f>
        <v>0</v>
      </c>
      <c r="L112" s="116">
        <f>SUM(L3:L70,L72:L111,)</f>
        <v>0</v>
      </c>
      <c r="M112" s="116">
        <f>SUM(M3:M70,M72:M111,)</f>
        <v>0</v>
      </c>
      <c r="N112" s="116">
        <f>SUM(N3:N70,N72:N111,)</f>
        <v>0</v>
      </c>
      <c r="O112" s="116">
        <f>SUM(O3:O70,O72:O111,)</f>
        <v>0</v>
      </c>
      <c r="P112" s="116">
        <f>SUM(P3:P70,P72:P111,)</f>
        <v>0</v>
      </c>
      <c r="Q112" s="116">
        <f>SUM(Q3:Q70,Q72:Q111,)</f>
        <v>0</v>
      </c>
      <c r="R112" s="116">
        <f>SUM(R3:R70,R72:R111,)</f>
        <v>0</v>
      </c>
      <c r="S112" s="116">
        <f>SUM(S3:S70,S72:S111,)</f>
        <v>0</v>
      </c>
      <c r="T112" s="116">
        <f>SUM(T3:T70,T72:T111,)</f>
        <v>0</v>
      </c>
      <c r="U112" s="116">
        <f>SUM(U3:U70,U72:U111,)</f>
        <v>0</v>
      </c>
      <c r="V112" s="116">
        <f>SUM(V3:V70,V72:V111,)</f>
        <v>0</v>
      </c>
      <c r="W112" s="116">
        <f>SUM(W3:W70,W72:W111,)</f>
        <v>0</v>
      </c>
      <c r="X112" s="116">
        <f>SUM(X3:X70,X72:X111,)</f>
        <v>0</v>
      </c>
      <c r="Y112" s="116">
        <f>SUM(Y3:Y70,Y72:Y111,)</f>
        <v>0</v>
      </c>
      <c r="Z112" s="116">
        <f>SUM(Z3:Z70,Z72:Z111,)</f>
        <v>0</v>
      </c>
      <c r="AA112" s="116">
        <f>SUM(AA3:AA70,AA72:AA111,)</f>
        <v>0</v>
      </c>
      <c r="AB112" s="116">
        <f>SUM(AB3:AB70,AB72:AB111,)</f>
        <v>0</v>
      </c>
      <c r="AC112" s="116">
        <f>SUM(AC3:AC70,AC72:AC111,)</f>
        <v>0</v>
      </c>
      <c r="AD112" s="116">
        <f>SUM(AD3:AD70,AD72:AD111,)</f>
        <v>0</v>
      </c>
      <c r="AE112" s="116">
        <f>SUM(AE3:AE70,AE72:AE111,)</f>
        <v>0</v>
      </c>
      <c r="AF112" s="116">
        <f>SUM(AF3:AF70,AF72:AF111,)</f>
        <v>0</v>
      </c>
      <c r="AG112" s="116">
        <f>SUM(AG3:AG70,AG72:AG111,)</f>
        <v>0</v>
      </c>
      <c r="AH112" s="116">
        <f>SUM(AH3:AH70,AH72:AH111,)</f>
        <v>0</v>
      </c>
      <c r="AI112" s="116">
        <f>SUM(AI3:AI70,AI72:AI111,)</f>
        <v>0</v>
      </c>
      <c r="AJ112" s="116">
        <f>SUM(AJ3:AJ71,AJ72:AJ111,)</f>
        <v>0</v>
      </c>
      <c r="AK112" s="116">
        <f>SUM(AK3:AK70,AK72:AK111,)</f>
        <v>0</v>
      </c>
      <c r="AL112" s="116">
        <f>SUM(AL3:AL70,AL72:AL111,)</f>
        <v>0</v>
      </c>
      <c r="AM112" s="116">
        <f>SUM(AM3:AM70,AM72:AM111,)</f>
        <v>12</v>
      </c>
      <c r="AN112" s="116">
        <f>SUM(AN3:AN70,AN72:AN111,)</f>
        <v>0</v>
      </c>
      <c r="AO112" s="116">
        <f>SUM(AO3:AO70,AO72:AO111,)</f>
        <v>0</v>
      </c>
      <c r="AP112" s="116">
        <f>SUM(AP3:AP70,AP72:AP111,)</f>
        <v>0</v>
      </c>
      <c r="AQ112" s="116">
        <f>SUM(AQ3:AQ70,AQ72:AQ111,)</f>
        <v>0</v>
      </c>
      <c r="AR112" s="116">
        <f>SUM(AR3:AR70,AR72:AR111,)</f>
        <v>0</v>
      </c>
      <c r="AS112" s="116">
        <f>SUM(AS3:AS70,AS72:AS111,)</f>
        <v>0</v>
      </c>
      <c r="AT112" s="116">
        <f>SUM(AT3:AT70,AT72:AT111,)</f>
        <v>0</v>
      </c>
      <c r="AU112" s="116">
        <f>SUM(AU3:AU70,AU72:AU111,)</f>
        <v>160</v>
      </c>
      <c r="AV112" s="116">
        <f>SUM(AV3:AV70,AV72:AV111,)</f>
        <v>0</v>
      </c>
      <c r="AW112" s="116">
        <f>SUM(AW3:AW70,AW72:AW111,)</f>
        <v>0</v>
      </c>
      <c r="AX112" s="116">
        <f>SUM(AX3:AX70,AX72:AX111,)</f>
        <v>0</v>
      </c>
      <c r="AY112" s="116">
        <f>SUM(AY3:AY76,AY78:AY110)</f>
        <v>0</v>
      </c>
      <c r="AZ112" s="116">
        <f>SUM(AZ3:AZ76,AZ78:AZ110)</f>
        <v>0</v>
      </c>
      <c r="BA112" s="116">
        <f>SUM(BA3:BA76,BA78:BA110)</f>
        <v>1074.68</v>
      </c>
      <c r="BB112" s="116">
        <f>SUM(BB3:BB76,BB78:BB110)</f>
        <v>160</v>
      </c>
      <c r="BC112" s="116">
        <f>SUM(BC3:BC76,BC78:BC110)</f>
        <v>3874.6800000000003</v>
      </c>
      <c r="BD112" s="116">
        <f>SUM(BD3:BD76,BD78:BD110)</f>
        <v>0</v>
      </c>
      <c r="BE112" s="116">
        <f>SUM(BE3:BE76,BE78:BE110)</f>
        <v>1152.0199999999998</v>
      </c>
      <c r="BF112" s="116">
        <f aca="true" t="shared" si="34" ref="BF112:BF113">SUM(BF3:BF76,BF78:BF110)</f>
        <v>5026.7</v>
      </c>
    </row>
    <row r="113" spans="1:59" ht="12">
      <c r="A113" s="117" t="s">
        <v>183</v>
      </c>
      <c r="B113" s="117"/>
      <c r="C113" s="118"/>
      <c r="D113" s="116">
        <v>225</v>
      </c>
      <c r="E113" s="116">
        <v>270</v>
      </c>
      <c r="F113" s="116"/>
      <c r="G113" s="119">
        <v>40</v>
      </c>
      <c r="H113" s="119"/>
      <c r="I113" s="119">
        <v>5</v>
      </c>
      <c r="J113" s="119"/>
      <c r="K113" s="119">
        <v>10</v>
      </c>
      <c r="L113" s="119">
        <v>25</v>
      </c>
      <c r="M113" s="119"/>
      <c r="N113" s="119"/>
      <c r="O113" s="119"/>
      <c r="P113" s="119"/>
      <c r="Q113" s="119"/>
      <c r="R113" s="120">
        <v>5</v>
      </c>
      <c r="S113" s="120">
        <v>45</v>
      </c>
      <c r="T113" s="120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>
        <v>20</v>
      </c>
      <c r="AH113" s="120"/>
      <c r="AI113" s="121"/>
      <c r="AJ113" s="119">
        <v>376</v>
      </c>
      <c r="AK113" s="119"/>
      <c r="AL113" s="119"/>
      <c r="AM113" s="119">
        <v>60</v>
      </c>
      <c r="AN113" s="119"/>
      <c r="AO113" s="119"/>
      <c r="AP113" s="120"/>
      <c r="AQ113" s="119"/>
      <c r="AR113" s="119"/>
      <c r="AS113" s="119"/>
      <c r="AT113" s="119"/>
      <c r="AU113" s="120">
        <f>SUM(D113:AT113)</f>
        <v>1081</v>
      </c>
      <c r="AV113" s="122"/>
      <c r="AW113" s="123"/>
      <c r="AX113" s="124"/>
      <c r="AY113" s="125"/>
      <c r="AZ113" s="159"/>
      <c r="BA113" s="116"/>
      <c r="BB113" s="127">
        <f>AU113*17.5</f>
        <v>18917.5</v>
      </c>
      <c r="BC113" s="128"/>
      <c r="BD113" s="129"/>
      <c r="BE113" s="160"/>
      <c r="BF113" s="116">
        <f t="shared" si="34"/>
        <v>4972.92</v>
      </c>
      <c r="BG113" s="131"/>
    </row>
    <row r="114" spans="1:59" s="134" customFormat="1" ht="12">
      <c r="A114" s="132"/>
      <c r="B114" s="132"/>
      <c r="C114" s="132"/>
      <c r="D114" s="127">
        <f>D112*17.5</f>
        <v>1400</v>
      </c>
      <c r="E114" s="127">
        <f>E112*17.5</f>
        <v>1190</v>
      </c>
      <c r="F114" s="127">
        <f>F112*17.5</f>
        <v>0</v>
      </c>
      <c r="G114" s="127">
        <f>G112*17.5</f>
        <v>0</v>
      </c>
      <c r="H114" s="127">
        <f>H112*17.5</f>
        <v>0</v>
      </c>
      <c r="I114" s="127">
        <f>I112*17.5</f>
        <v>0</v>
      </c>
      <c r="J114" s="127">
        <f>J112*17.5</f>
        <v>0</v>
      </c>
      <c r="K114" s="127">
        <f>K112*17.5</f>
        <v>0</v>
      </c>
      <c r="L114" s="127">
        <f>L112*17.5</f>
        <v>0</v>
      </c>
      <c r="M114" s="127">
        <f>M112*17.5</f>
        <v>0</v>
      </c>
      <c r="N114" s="127">
        <f>N112*17.5</f>
        <v>0</v>
      </c>
      <c r="O114" s="127">
        <f>O112*17.5</f>
        <v>0</v>
      </c>
      <c r="P114" s="127">
        <f>P112*17.5</f>
        <v>0</v>
      </c>
      <c r="Q114" s="127">
        <f>Q112*17.5</f>
        <v>0</v>
      </c>
      <c r="R114" s="127">
        <f>R112*17.5</f>
        <v>0</v>
      </c>
      <c r="S114" s="127">
        <f>S112*17.5</f>
        <v>0</v>
      </c>
      <c r="T114" s="127">
        <f>T112*17.5</f>
        <v>0</v>
      </c>
      <c r="U114" s="127">
        <f>U112*17.5</f>
        <v>0</v>
      </c>
      <c r="V114" s="127">
        <f>V112*17.5</f>
        <v>0</v>
      </c>
      <c r="W114" s="127">
        <f>W112*17.5</f>
        <v>0</v>
      </c>
      <c r="X114" s="127">
        <f>X112*17.5</f>
        <v>0</v>
      </c>
      <c r="Y114" s="127">
        <f>Y112*17.5</f>
        <v>0</v>
      </c>
      <c r="Z114" s="127">
        <f>Z112*17.5</f>
        <v>0</v>
      </c>
      <c r="AA114" s="127">
        <f>AA112*17.5</f>
        <v>0</v>
      </c>
      <c r="AB114" s="127">
        <f>AB112*17.5</f>
        <v>0</v>
      </c>
      <c r="AC114" s="127">
        <f>AC112*17.5</f>
        <v>0</v>
      </c>
      <c r="AD114" s="127">
        <f>AD112*17.5</f>
        <v>0</v>
      </c>
      <c r="AE114" s="127">
        <f>AE112*17.5</f>
        <v>0</v>
      </c>
      <c r="AF114" s="127">
        <f>AF112*17.5</f>
        <v>0</v>
      </c>
      <c r="AG114" s="127">
        <f>AG112*17.5</f>
        <v>0</v>
      </c>
      <c r="AH114" s="127">
        <f>AH112*17.5</f>
        <v>0</v>
      </c>
      <c r="AI114" s="127">
        <f>AI112*17.5</f>
        <v>0</v>
      </c>
      <c r="AJ114" s="127">
        <f>AJ112*17.5</f>
        <v>0</v>
      </c>
      <c r="AK114" s="127">
        <f>AK112*17.5</f>
        <v>0</v>
      </c>
      <c r="AL114" s="127">
        <f>AL112*17.5</f>
        <v>0</v>
      </c>
      <c r="AM114" s="127">
        <f>AM112*17.5</f>
        <v>210</v>
      </c>
      <c r="AN114" s="127">
        <f>AN112*17.5</f>
        <v>0</v>
      </c>
      <c r="AO114" s="127">
        <f>AO112*17.5</f>
        <v>0</v>
      </c>
      <c r="AP114" s="127">
        <f>AP112*17.5</f>
        <v>0</v>
      </c>
      <c r="AQ114" s="127">
        <f>AQ112*17.5</f>
        <v>0</v>
      </c>
      <c r="AR114" s="127">
        <f>AR112*17.5</f>
        <v>0</v>
      </c>
      <c r="AS114" s="127">
        <f>AS112*17.5</f>
        <v>0</v>
      </c>
      <c r="AT114" s="127">
        <f>AT112*17.5</f>
        <v>0</v>
      </c>
      <c r="AU114" s="127">
        <f>AU112*17.5</f>
        <v>2800</v>
      </c>
      <c r="AV114" s="127"/>
      <c r="AW114" s="127">
        <f aca="true" t="shared" si="35" ref="AW114:AW115">AW112*17.5</f>
        <v>0</v>
      </c>
      <c r="AX114" s="127">
        <f aca="true" t="shared" si="36" ref="AX114:AX115">AX112*35</f>
        <v>0</v>
      </c>
      <c r="AY114" s="127">
        <f>AY112*35</f>
        <v>0</v>
      </c>
      <c r="AZ114" s="127">
        <f>AZ112*50</f>
        <v>0</v>
      </c>
      <c r="BA114" s="127">
        <v>2145.32</v>
      </c>
      <c r="BB114" s="127">
        <f>AU112*17.5</f>
        <v>2800</v>
      </c>
      <c r="BC114" s="128">
        <f>SUM(AY114+AZ114+BA114+BB114)</f>
        <v>4945.32</v>
      </c>
      <c r="BD114" s="116">
        <f>SUM(BD3:BD70,BD72:BD111,)</f>
        <v>0</v>
      </c>
      <c r="BE114" s="116">
        <f>SUM(BE3:BE70,BE72:BE111,)</f>
        <v>1152.0199999999998</v>
      </c>
      <c r="BF114" s="161">
        <f>SUM(BA114+BC114+BD114+BE114)</f>
        <v>8242.66</v>
      </c>
      <c r="BG114" s="133"/>
    </row>
    <row r="115" spans="4:59" ht="12.75" customHeight="1"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AW115" s="127">
        <f t="shared" si="35"/>
        <v>0</v>
      </c>
      <c r="AX115" s="127">
        <f t="shared" si="36"/>
        <v>0</v>
      </c>
      <c r="AZ115" s="4"/>
      <c r="BB115" s="136"/>
      <c r="BC115" s="137"/>
      <c r="BF115" s="137"/>
      <c r="BG115" s="131"/>
    </row>
    <row r="116" spans="1:2" ht="12.75" customHeight="1">
      <c r="A116" s="138" t="s">
        <v>185</v>
      </c>
      <c r="B116" s="138"/>
    </row>
    <row r="117" spans="1:2" ht="12">
      <c r="A117" s="138" t="s">
        <v>186</v>
      </c>
      <c r="B117" s="138"/>
    </row>
    <row r="118" ht="12">
      <c r="BG118" s="139"/>
    </row>
    <row r="119" spans="1:59" ht="14.25" customHeight="1">
      <c r="A119" s="140"/>
      <c r="B119" s="141" t="s">
        <v>0</v>
      </c>
      <c r="C119" s="141"/>
      <c r="D119" s="142"/>
      <c r="BG119" s="139"/>
    </row>
    <row r="120" spans="1:59" ht="12">
      <c r="A120" s="143"/>
      <c r="B120" s="144" t="s">
        <v>187</v>
      </c>
      <c r="C120" s="144"/>
      <c r="D120" s="145"/>
      <c r="BG120" s="139"/>
    </row>
    <row r="121" spans="1:59" ht="12">
      <c r="A121" s="143"/>
      <c r="B121" s="144"/>
      <c r="C121" s="144"/>
      <c r="D121" s="145"/>
      <c r="BG121" s="139"/>
    </row>
    <row r="122" spans="1:59" ht="12">
      <c r="A122" s="143"/>
      <c r="B122" s="146"/>
      <c r="C122" s="147"/>
      <c r="D122" s="148"/>
      <c r="E122" s="149"/>
      <c r="F122" s="149"/>
      <c r="BG122" s="139"/>
    </row>
    <row r="123" spans="1:59" ht="12">
      <c r="A123" s="143"/>
      <c r="B123" s="146"/>
      <c r="C123" s="147"/>
      <c r="D123" s="148"/>
      <c r="E123" s="149"/>
      <c r="F123" s="149"/>
      <c r="BG123" s="149"/>
    </row>
    <row r="124" spans="1:59" ht="12">
      <c r="A124" s="143"/>
      <c r="B124" s="150"/>
      <c r="C124" s="147"/>
      <c r="D124" s="148"/>
      <c r="E124" s="149"/>
      <c r="F124" s="149"/>
      <c r="BG124" s="149"/>
    </row>
    <row r="125" spans="1:59" ht="12">
      <c r="A125" s="143"/>
      <c r="B125" s="150"/>
      <c r="C125" s="147"/>
      <c r="D125" s="148"/>
      <c r="E125" s="149"/>
      <c r="F125" s="149"/>
      <c r="BG125" s="149"/>
    </row>
    <row r="126" spans="1:59" ht="12">
      <c r="A126" s="143"/>
      <c r="B126" s="150"/>
      <c r="C126" s="147"/>
      <c r="D126" s="148"/>
      <c r="E126" s="149"/>
      <c r="F126" s="149"/>
      <c r="BG126" s="139"/>
    </row>
    <row r="127" spans="1:59" ht="12">
      <c r="A127" s="143"/>
      <c r="B127" s="151"/>
      <c r="C127" s="144"/>
      <c r="D127" s="145"/>
      <c r="BG127" s="152"/>
    </row>
    <row r="128" spans="1:59" ht="12">
      <c r="A128" s="143"/>
      <c r="B128" s="151"/>
      <c r="C128" s="144"/>
      <c r="D128" s="145"/>
      <c r="BG128" s="152"/>
    </row>
    <row r="129" spans="1:59" ht="12">
      <c r="A129" s="143"/>
      <c r="B129" s="151"/>
      <c r="C129" s="144"/>
      <c r="D129" s="145"/>
      <c r="BG129" s="152"/>
    </row>
    <row r="130" spans="1:59" ht="12">
      <c r="A130" s="143"/>
      <c r="B130" s="151"/>
      <c r="C130" s="144"/>
      <c r="D130" s="145"/>
      <c r="BG130" s="152"/>
    </row>
    <row r="131" spans="1:59" ht="12">
      <c r="A131" s="143"/>
      <c r="B131" s="138" t="s">
        <v>188</v>
      </c>
      <c r="C131" s="153">
        <f>SUM(C122:C130)</f>
        <v>0</v>
      </c>
      <c r="D131" s="145"/>
      <c r="BG131" s="139"/>
    </row>
    <row r="132" spans="1:59" ht="12">
      <c r="A132" s="143"/>
      <c r="B132" s="138" t="s">
        <v>189</v>
      </c>
      <c r="C132" s="153"/>
      <c r="D132" s="145"/>
      <c r="BG132" s="139"/>
    </row>
    <row r="133" spans="1:4" ht="12">
      <c r="A133" s="143"/>
      <c r="B133" s="154" t="s">
        <v>190</v>
      </c>
      <c r="C133" s="153">
        <f>SUM(C131+C132)</f>
        <v>0</v>
      </c>
      <c r="D133" s="145">
        <f>C133*50</f>
        <v>0</v>
      </c>
    </row>
    <row r="134" spans="1:4" ht="12">
      <c r="A134" s="143"/>
      <c r="B134" s="154" t="s">
        <v>191</v>
      </c>
      <c r="C134" s="153"/>
      <c r="D134" s="145">
        <f>C134*35</f>
        <v>0</v>
      </c>
    </row>
    <row r="135" spans="1:4" ht="12">
      <c r="A135" s="155"/>
      <c r="B135" s="118" t="s">
        <v>192</v>
      </c>
      <c r="C135" s="156"/>
      <c r="D135" s="157">
        <f>SUM(D133:D134)</f>
        <v>0</v>
      </c>
    </row>
  </sheetData>
  <sheetProtection selectLockedCells="1" selectUnlockedCells="1"/>
  <autoFilter ref="A2:BA103"/>
  <mergeCells count="8">
    <mergeCell ref="C1:AU1"/>
    <mergeCell ref="AV1:AZ1"/>
    <mergeCell ref="A112:B112"/>
    <mergeCell ref="A113:B113"/>
    <mergeCell ref="D115:U115"/>
    <mergeCell ref="A116:B116"/>
    <mergeCell ref="A117:B117"/>
    <mergeCell ref="B120:C121"/>
  </mergeCells>
  <printOptions gridLines="1"/>
  <pageMargins left="0" right="0" top="0.31527777777777777" bottom="0" header="0.5118055555555555" footer="0.5118055555555555"/>
  <pageSetup horizontalDpi="300" verticalDpi="300" orientation="landscape" paperSize="9" scale="46"/>
  <rowBreaks count="3" manualBreakCount="3">
    <brk id="41" max="255" man="1"/>
    <brk id="76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2017-08-03T14:56:33Z</cp:lastPrinted>
  <dcterms:modified xsi:type="dcterms:W3CDTF">2017-08-28T12:41:46Z</dcterms:modified>
  <cp:category/>
  <cp:version/>
  <cp:contentType/>
  <cp:contentStatus/>
  <cp:revision>3</cp:revision>
</cp:coreProperties>
</file>